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tabRatio="950" activeTab="0"/>
  </bookViews>
  <sheets>
    <sheet name="1.-12.klase" sheetId="1" r:id="rId1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<sst xmlns="http://schemas.openxmlformats.org/spreadsheetml/2006/main" count="55" uniqueCount="28">
  <si>
    <t>Reģionālais iedalījums</t>
  </si>
  <si>
    <t>Pašvaldība</t>
  </si>
  <si>
    <t>Papildus nepieciešams vienam mēnesim</t>
  </si>
  <si>
    <t>Papildus nepieciešams četriem mēnešiem</t>
  </si>
  <si>
    <t>Papildus nepieciešams gadam</t>
  </si>
  <si>
    <t>7. - 9.
klase</t>
  </si>
  <si>
    <t>Kopā
1.-12.
klase</t>
  </si>
  <si>
    <t>Iestāde</t>
  </si>
  <si>
    <t>koeficienti</t>
  </si>
  <si>
    <t>Normētais
izglītojamo skaits</t>
  </si>
  <si>
    <t>1. - 6.
klase</t>
  </si>
  <si>
    <t>Reģionālās nozīmes pilsēta</t>
  </si>
  <si>
    <t>10. - 12.
klase</t>
  </si>
  <si>
    <t>Normētais skolēnu skaits kopā</t>
  </si>
  <si>
    <t>Pedagogu
(skolotāju) darba samaksa par likmi</t>
  </si>
  <si>
    <t>Pedagogu
(skolotāju)
papildu pienākumiem vai algas palielināšanai,
piemaksām par
1., 2., 3.
kvalitātes pakāpi</t>
  </si>
  <si>
    <t>Vadīt., vietn., atb.pers.
darba samaksai</t>
  </si>
  <si>
    <t>vērtību rādītāji</t>
  </si>
  <si>
    <t>Kopā atalgojuma fonds
vienam mēnesim</t>
  </si>
  <si>
    <t>TUKUMS</t>
  </si>
  <si>
    <t>Tukuma Raiņa ģimnāzija</t>
  </si>
  <si>
    <r>
      <t xml:space="preserve">Pavisam kopā
darba samaksa </t>
    </r>
    <r>
      <rPr>
        <b/>
        <u val="single"/>
        <sz val="11"/>
        <rFont val="Times New Roman"/>
        <family val="1"/>
      </rPr>
      <t xml:space="preserve">vienam mēnesim
</t>
    </r>
    <r>
      <rPr>
        <b/>
        <sz val="11"/>
        <rFont val="Times New Roman"/>
        <family val="1"/>
      </rPr>
      <t xml:space="preserve">kopā ar VSAOI
</t>
    </r>
    <r>
      <rPr>
        <i/>
        <sz val="10"/>
        <rFont val="Times New Roman"/>
        <family val="1"/>
      </rPr>
      <t>(23,59%)</t>
    </r>
  </si>
  <si>
    <t>Atbilstoši Ministru kabineta 05.07.2016. noteikumiem Nr. 447 "Par valsts budžeta mērķdotāciju pedagogu darba samaksai pašvaldību vispārējās izglītības iestādēs un valsts augstskolu vispārējās vidējās izglītības iestādēs" - valsts ģimnāziju īstenotajās programmās skolēnu skaitam 10.-12.klasē papildus piemēro koeficientu 1,22 (noteikumu 7.5.apakšpunkts)</t>
  </si>
  <si>
    <r>
      <t xml:space="preserve">Pedagogu likmju skaits
</t>
    </r>
    <r>
      <rPr>
        <i/>
        <sz val="9"/>
        <color indexed="12"/>
        <rFont val="Times New Roman"/>
        <family val="1"/>
      </rPr>
      <t>(Reģionālās nozīmes pilsētai
13 norm. izglīt uz
1 likmi)</t>
    </r>
  </si>
  <si>
    <t>Izglītojamo skaits 2020.gada 1.septembrī</t>
  </si>
  <si>
    <t>Pielikums Ministru kabineta rīkojuma projekta "Par valsts ģimnāzijas statusa piešķiršanu Tukuma Raiņa ģimnāzijai" anotācijai</t>
  </si>
  <si>
    <t>Aprēķins laikposmam sākot no 01.09.2021. (min alga - 830 eiro par likmi), ja nav VĢ statuss</t>
  </si>
  <si>
    <t>Aprēķins laikposmam sākot no 01.09.2021. (min alga - 830 eiro par likmi), ja piešķirts VĢ statuss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</si>
</sst>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?/?"/>
    <numFmt numFmtId="183" formatCode="#??/??"/>
    <numFmt numFmtId="184" formatCode="m/d/yy"/>
    <numFmt numFmtId="185" formatCode="d\-mmm\-yy"/>
    <numFmt numFmtId="186" formatCode="d\-mmm"/>
    <numFmt numFmtId="187" formatCode="mmm\-yy"/>
    <numFmt numFmtId="188" formatCode="m/d/yyyy\ h:mm"/>
    <numFmt numFmtId="189" formatCode="\(#,##0_);\(#,##0\)"/>
    <numFmt numFmtId="190" formatCode="\(#,##0_);[Red]\(#,##0\)"/>
    <numFmt numFmtId="191" formatCode="\(#,##0.00_);\(#,##0.00\)"/>
    <numFmt numFmtId="192" formatCode="\(#,##0.00_);[Red]\(#,##0.00\)"/>
    <numFmt numFmtId="193" formatCode="_(* #,##0_);_(* \(#,##0\);_(* &quot;-&quot;_);_(@_)"/>
    <numFmt numFmtId="194" formatCode="_(&quot;$&quot;* #,##0_);_(&quot;$&quot;* \(#,##0\);_(&quot;$&quot;* &quot;-&quot;_);_(@_)"/>
    <numFmt numFmtId="195" formatCode="_(* #,##0.00_);_(* \(#,##0.00\);_(* &quot;-&quot;??_);_(@_)"/>
    <numFmt numFmtId="196" formatCode="_(&quot;$&quot;* #,##0.00_);_(&quot;$&quot;* \(#,##0.00\);_(&quot;$&quot;* &quot;-&quot;??_);_(@_)"/>
    <numFmt numFmtId="197" formatCode="#,##0.000"/>
    <numFmt numFmtId="198" formatCode="#,##0.0000"/>
    <numFmt numFmtId="199" formatCode="#,##0.0"/>
    <numFmt numFmtId="200" formatCode="0.0"/>
    <numFmt numFmtId="201" formatCode="0.0%"/>
    <numFmt numFmtId="202" formatCode="0.000"/>
    <numFmt numFmtId="203" formatCode="0.0000"/>
  </numFmts>
  <fonts count="57">
    <font>
      <sz val="10"/>
      <name val="Arial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i/>
      <sz val="9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00FF"/>
      <name val="Times New Roman"/>
      <family val="1"/>
    </font>
    <font>
      <b/>
      <i/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3" fontId="6" fillId="0" borderId="10" xfId="0" applyNumberFormat="1" applyFont="1" applyBorder="1" applyAlignment="1">
      <alignment/>
    </xf>
    <xf numFmtId="0" fontId="1" fillId="0" borderId="10" xfId="0" applyFont="1" applyFill="1" applyBorder="1" applyAlignment="1" applyProtection="1">
      <alignment horizontal="left" wrapText="1" readingOrder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left" wrapText="1" readingOrder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3" fontId="5" fillId="5" borderId="10" xfId="0" applyNumberFormat="1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197" fontId="1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 applyProtection="1">
      <alignment wrapText="1"/>
      <protection locked="0"/>
    </xf>
    <xf numFmtId="4" fontId="5" fillId="5" borderId="10" xfId="0" applyNumberFormat="1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3" fontId="6" fillId="17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 applyProtection="1">
      <alignment horizontal="right" wrapText="1" readingOrder="1"/>
      <protection locked="0"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Fill="1" applyBorder="1" applyAlignment="1" applyProtection="1">
      <alignment horizontal="left" wrapText="1" readingOrder="1"/>
      <protection locked="0"/>
    </xf>
    <xf numFmtId="0" fontId="9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55" fillId="0" borderId="10" xfId="0" applyFont="1" applyFill="1" applyBorder="1" applyAlignment="1" applyProtection="1">
      <alignment horizontal="center" vertical="center" wrapText="1" readingOrder="1"/>
      <protection locked="0"/>
    </xf>
    <xf numFmtId="2" fontId="5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" fontId="5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0" fontId="5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203" fontId="5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5" fillId="0" borderId="11" xfId="0" applyFont="1" applyFill="1" applyBorder="1" applyAlignment="1" applyProtection="1">
      <alignment horizontal="center" vertical="center" wrapText="1" readingOrder="1"/>
      <protection locked="0"/>
    </xf>
    <xf numFmtId="0" fontId="55" fillId="0" borderId="12" xfId="0" applyFont="1" applyFill="1" applyBorder="1" applyAlignment="1" applyProtection="1">
      <alignment horizontal="center" vertical="center" wrapText="1" readingOrder="1"/>
      <protection locked="0"/>
    </xf>
    <xf numFmtId="4" fontId="3" fillId="0" borderId="13" xfId="0" applyNumberFormat="1" applyFont="1" applyFill="1" applyBorder="1" applyAlignment="1" applyProtection="1">
      <alignment wrapText="1"/>
      <protection locked="0"/>
    </xf>
    <xf numFmtId="0" fontId="56" fillId="0" borderId="14" xfId="0" applyFont="1" applyFill="1" applyBorder="1" applyAlignment="1" applyProtection="1">
      <alignment horizontal="center" vertical="center" wrapText="1" readingOrder="1"/>
      <protection locked="0"/>
    </xf>
    <xf numFmtId="3" fontId="1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03" fontId="5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 wrapText="1" readingOrder="1"/>
      <protection locked="0"/>
    </xf>
    <xf numFmtId="0" fontId="2" fillId="5" borderId="15" xfId="0" applyFont="1" applyFill="1" applyBorder="1" applyAlignment="1" applyProtection="1">
      <alignment horizontal="center" vertical="center" wrapText="1" readingOrder="1"/>
      <protection locked="0"/>
    </xf>
    <xf numFmtId="0" fontId="2" fillId="5" borderId="13" xfId="0" applyFont="1" applyFill="1" applyBorder="1" applyAlignment="1" applyProtection="1">
      <alignment horizontal="center" vertical="center" wrapText="1" readingOrder="1"/>
      <protection locked="0"/>
    </xf>
    <xf numFmtId="0" fontId="55" fillId="0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>
      <alignment horizontal="center" vertical="center" wrapText="1" readingOrder="1"/>
    </xf>
    <xf numFmtId="4" fontId="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Fill="1" applyBorder="1" applyAlignment="1" applyProtection="1">
      <alignment horizontal="center" vertical="center" wrapText="1" readingOrder="1"/>
      <protection locked="0"/>
    </xf>
    <xf numFmtId="0" fontId="2" fillId="0" borderId="13" xfId="0" applyFont="1" applyFill="1" applyBorder="1" applyAlignment="1" applyProtection="1">
      <alignment horizontal="center" vertical="center" wrapText="1" readingOrder="1"/>
      <protection locked="0"/>
    </xf>
    <xf numFmtId="0" fontId="3" fillId="0" borderId="12" xfId="0" applyFont="1" applyFill="1" applyBorder="1" applyAlignment="1" applyProtection="1">
      <alignment horizontal="center" vertical="center" wrapText="1" readingOrder="1"/>
      <protection locked="0"/>
    </xf>
    <xf numFmtId="0" fontId="3" fillId="0" borderId="15" xfId="0" applyFont="1" applyFill="1" applyBorder="1" applyAlignment="1" applyProtection="1">
      <alignment horizontal="center" vertical="center" wrapText="1" readingOrder="1"/>
      <protection locked="0"/>
    </xf>
    <xf numFmtId="0" fontId="3" fillId="0" borderId="13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10" fontId="5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" fontId="5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2" fontId="5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5" borderId="10" xfId="0" applyFont="1" applyFill="1" applyBorder="1" applyAlignment="1" applyProtection="1">
      <alignment horizontal="center" vertical="center" wrapText="1" readingOrder="1"/>
      <protection locked="0"/>
    </xf>
    <xf numFmtId="0" fontId="2" fillId="5" borderId="16" xfId="0" applyFont="1" applyFill="1" applyBorder="1" applyAlignment="1" applyProtection="1">
      <alignment horizontal="center" vertical="center" wrapText="1" readingOrder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23"/>
  <sheetViews>
    <sheetView showGridLines="0" tabSelected="1" zoomScalePageLayoutView="0" workbookViewId="0" topLeftCell="A1">
      <selection activeCell="T4" sqref="T4"/>
    </sheetView>
  </sheetViews>
  <sheetFormatPr defaultColWidth="9.140625" defaultRowHeight="12.75"/>
  <cols>
    <col min="1" max="1" width="14.7109375" style="3" customWidth="1"/>
    <col min="2" max="2" width="10.140625" style="6" customWidth="1"/>
    <col min="3" max="3" width="15.28125" style="6" customWidth="1"/>
    <col min="4" max="4" width="6.421875" style="6" customWidth="1"/>
    <col min="5" max="5" width="6.8515625" style="2" customWidth="1"/>
    <col min="6" max="6" width="9.140625" style="2" customWidth="1"/>
    <col min="7" max="7" width="8.8515625" style="2" customWidth="1"/>
    <col min="8" max="8" width="6.8515625" style="2" customWidth="1"/>
    <col min="9" max="9" width="6.8515625" style="1" customWidth="1"/>
    <col min="10" max="10" width="10.00390625" style="1" customWidth="1"/>
    <col min="11" max="11" width="9.421875" style="2" customWidth="1"/>
    <col min="12" max="12" width="9.57421875" style="1" customWidth="1"/>
    <col min="13" max="13" width="9.00390625" style="1" customWidth="1"/>
    <col min="14" max="14" width="13.140625" style="1" customWidth="1"/>
    <col min="15" max="15" width="9.28125" style="1" customWidth="1"/>
    <col min="16" max="16" width="9.8515625" style="2" bestFit="1" customWidth="1"/>
    <col min="17" max="17" width="13.57421875" style="1" customWidth="1"/>
    <col min="18" max="18" width="9.140625" style="1" customWidth="1"/>
    <col min="19" max="19" width="11.00390625" style="1" customWidth="1"/>
    <col min="20" max="16384" width="9.140625" style="1" customWidth="1"/>
  </cols>
  <sheetData>
    <row r="1" ht="15">
      <c r="Q1" s="16" t="s">
        <v>25</v>
      </c>
    </row>
    <row r="2" spans="1:17" ht="26.25" customHeight="1">
      <c r="A2" s="23" t="s">
        <v>26</v>
      </c>
      <c r="Q2" s="16"/>
    </row>
    <row r="3" spans="1:17" ht="54.75" customHeight="1">
      <c r="A3" s="54" t="s">
        <v>0</v>
      </c>
      <c r="B3" s="57" t="s">
        <v>1</v>
      </c>
      <c r="C3" s="57" t="s">
        <v>7</v>
      </c>
      <c r="D3" s="49" t="s">
        <v>24</v>
      </c>
      <c r="E3" s="49"/>
      <c r="F3" s="49"/>
      <c r="G3" s="49"/>
      <c r="H3" s="50" t="s">
        <v>9</v>
      </c>
      <c r="I3" s="50"/>
      <c r="J3" s="50"/>
      <c r="K3" s="50"/>
      <c r="L3" s="44" t="s">
        <v>23</v>
      </c>
      <c r="M3" s="52" t="s">
        <v>14</v>
      </c>
      <c r="N3" s="52" t="s">
        <v>15</v>
      </c>
      <c r="O3" s="52" t="s">
        <v>16</v>
      </c>
      <c r="P3" s="51" t="s">
        <v>18</v>
      </c>
      <c r="Q3" s="39" t="s">
        <v>21</v>
      </c>
    </row>
    <row r="4" spans="1:17" ht="63" customHeight="1">
      <c r="A4" s="55"/>
      <c r="B4" s="58"/>
      <c r="C4" s="58"/>
      <c r="D4" s="54" t="s">
        <v>10</v>
      </c>
      <c r="E4" s="54" t="s">
        <v>5</v>
      </c>
      <c r="F4" s="54" t="s">
        <v>12</v>
      </c>
      <c r="G4" s="45" t="s">
        <v>6</v>
      </c>
      <c r="H4" s="11" t="s">
        <v>10</v>
      </c>
      <c r="I4" s="11" t="s">
        <v>5</v>
      </c>
      <c r="J4" s="11" t="s">
        <v>12</v>
      </c>
      <c r="K4" s="45" t="s">
        <v>13</v>
      </c>
      <c r="L4" s="44"/>
      <c r="M4" s="52"/>
      <c r="N4" s="52"/>
      <c r="O4" s="52"/>
      <c r="P4" s="51"/>
      <c r="Q4" s="40"/>
    </row>
    <row r="5" spans="1:17" ht="16.5" customHeight="1">
      <c r="A5" s="55"/>
      <c r="B5" s="58"/>
      <c r="C5" s="58"/>
      <c r="D5" s="55"/>
      <c r="E5" s="55"/>
      <c r="F5" s="55"/>
      <c r="G5" s="46"/>
      <c r="H5" s="48" t="s">
        <v>8</v>
      </c>
      <c r="I5" s="48"/>
      <c r="J5" s="48"/>
      <c r="K5" s="46"/>
      <c r="L5" s="48" t="s">
        <v>17</v>
      </c>
      <c r="M5" s="48"/>
      <c r="N5" s="48"/>
      <c r="O5" s="48"/>
      <c r="P5" s="51"/>
      <c r="Q5" s="41"/>
    </row>
    <row r="6" spans="1:17" ht="16.5" customHeight="1">
      <c r="A6" s="56"/>
      <c r="B6" s="59"/>
      <c r="C6" s="59"/>
      <c r="D6" s="56"/>
      <c r="E6" s="56"/>
      <c r="F6" s="56"/>
      <c r="G6" s="47"/>
      <c r="H6" s="29">
        <v>1</v>
      </c>
      <c r="I6" s="29">
        <v>1.3</v>
      </c>
      <c r="J6" s="29">
        <v>1.4</v>
      </c>
      <c r="K6" s="47"/>
      <c r="L6" s="30">
        <v>13</v>
      </c>
      <c r="M6" s="31">
        <v>830</v>
      </c>
      <c r="N6" s="32">
        <v>0.1831</v>
      </c>
      <c r="O6" s="32">
        <v>0.2043</v>
      </c>
      <c r="P6" s="51"/>
      <c r="Q6" s="33">
        <v>1.2359</v>
      </c>
    </row>
    <row r="7" spans="1:19" s="7" customFormat="1" ht="32.25" customHeight="1">
      <c r="A7" s="8" t="s">
        <v>11</v>
      </c>
      <c r="B7" s="5" t="s">
        <v>19</v>
      </c>
      <c r="C7" s="22" t="s">
        <v>20</v>
      </c>
      <c r="D7" s="19"/>
      <c r="E7" s="9">
        <v>102</v>
      </c>
      <c r="F7" s="9">
        <v>192</v>
      </c>
      <c r="G7" s="10">
        <f>+D7+E7+F7</f>
        <v>294</v>
      </c>
      <c r="H7" s="13">
        <f>+D7*H6</f>
        <v>0</v>
      </c>
      <c r="I7" s="13">
        <f>+E7*I6</f>
        <v>132.6</v>
      </c>
      <c r="J7" s="13">
        <f>+F7*J6</f>
        <v>268.8</v>
      </c>
      <c r="K7" s="14">
        <f>SUM(H7:J7)</f>
        <v>401.4</v>
      </c>
      <c r="L7" s="12">
        <f>+K7/L6</f>
        <v>30.877</v>
      </c>
      <c r="M7" s="20">
        <f>+L7*M6</f>
        <v>25627.91</v>
      </c>
      <c r="N7" s="20">
        <f>+M7*N6</f>
        <v>4692.47</v>
      </c>
      <c r="O7" s="20">
        <f>+M7*O6</f>
        <v>5235.78</v>
      </c>
      <c r="P7" s="21">
        <f>+M7+N7+O7</f>
        <v>35556.16</v>
      </c>
      <c r="Q7" s="4">
        <f>+P7*Q6</f>
        <v>43944</v>
      </c>
      <c r="S7" s="24"/>
    </row>
    <row r="8" spans="1:18" ht="41.25" customHeight="1">
      <c r="A8" s="23" t="s">
        <v>27</v>
      </c>
      <c r="B8" s="25"/>
      <c r="C8" s="25"/>
      <c r="D8" s="25"/>
      <c r="E8" s="26"/>
      <c r="F8" s="26"/>
      <c r="G8" s="26"/>
      <c r="H8" s="26"/>
      <c r="I8" s="27"/>
      <c r="J8" s="27"/>
      <c r="K8" s="26"/>
      <c r="L8" s="27"/>
      <c r="M8" s="27"/>
      <c r="N8" s="27"/>
      <c r="O8" s="27"/>
      <c r="P8" s="26"/>
      <c r="Q8" s="28"/>
      <c r="R8" s="2"/>
    </row>
    <row r="9" spans="1:17" ht="36.75" customHeight="1">
      <c r="A9" s="53" t="s">
        <v>22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54.75" customHeight="1">
      <c r="A10" s="60" t="s">
        <v>0</v>
      </c>
      <c r="B10" s="61" t="s">
        <v>1</v>
      </c>
      <c r="C10" s="61" t="s">
        <v>7</v>
      </c>
      <c r="D10" s="49" t="s">
        <v>24</v>
      </c>
      <c r="E10" s="49"/>
      <c r="F10" s="49"/>
      <c r="G10" s="49"/>
      <c r="H10" s="50" t="s">
        <v>9</v>
      </c>
      <c r="I10" s="50"/>
      <c r="J10" s="50"/>
      <c r="K10" s="50"/>
      <c r="L10" s="44" t="s">
        <v>23</v>
      </c>
      <c r="M10" s="52" t="s">
        <v>14</v>
      </c>
      <c r="N10" s="52" t="s">
        <v>15</v>
      </c>
      <c r="O10" s="52" t="s">
        <v>16</v>
      </c>
      <c r="P10" s="51" t="s">
        <v>18</v>
      </c>
      <c r="Q10" s="43" t="s">
        <v>21</v>
      </c>
    </row>
    <row r="11" spans="1:17" ht="63" customHeight="1">
      <c r="A11" s="60"/>
      <c r="B11" s="61"/>
      <c r="C11" s="61"/>
      <c r="D11" s="60" t="s">
        <v>10</v>
      </c>
      <c r="E11" s="60" t="s">
        <v>5</v>
      </c>
      <c r="F11" s="60" t="s">
        <v>12</v>
      </c>
      <c r="G11" s="65" t="s">
        <v>6</v>
      </c>
      <c r="H11" s="11" t="s">
        <v>10</v>
      </c>
      <c r="I11" s="11" t="s">
        <v>5</v>
      </c>
      <c r="J11" s="11" t="s">
        <v>12</v>
      </c>
      <c r="K11" s="65" t="s">
        <v>13</v>
      </c>
      <c r="L11" s="44"/>
      <c r="M11" s="52"/>
      <c r="N11" s="52"/>
      <c r="O11" s="52"/>
      <c r="P11" s="51"/>
      <c r="Q11" s="43"/>
    </row>
    <row r="12" spans="1:17" ht="16.5" customHeight="1">
      <c r="A12" s="60"/>
      <c r="B12" s="61"/>
      <c r="C12" s="61"/>
      <c r="D12" s="60"/>
      <c r="E12" s="60"/>
      <c r="F12" s="60"/>
      <c r="G12" s="65"/>
      <c r="H12" s="48" t="s">
        <v>8</v>
      </c>
      <c r="I12" s="48"/>
      <c r="J12" s="48"/>
      <c r="K12" s="65"/>
      <c r="L12" s="48" t="s">
        <v>17</v>
      </c>
      <c r="M12" s="48"/>
      <c r="N12" s="48"/>
      <c r="O12" s="48"/>
      <c r="P12" s="51"/>
      <c r="Q12" s="43"/>
    </row>
    <row r="13" spans="1:17" ht="16.5" customHeight="1" thickBot="1">
      <c r="A13" s="60"/>
      <c r="B13" s="61"/>
      <c r="C13" s="61"/>
      <c r="D13" s="60"/>
      <c r="E13" s="60"/>
      <c r="F13" s="60"/>
      <c r="G13" s="65"/>
      <c r="H13" s="29">
        <v>1</v>
      </c>
      <c r="I13" s="29">
        <v>1.3</v>
      </c>
      <c r="J13" s="35">
        <v>1.4</v>
      </c>
      <c r="K13" s="65"/>
      <c r="L13" s="64">
        <v>13</v>
      </c>
      <c r="M13" s="63">
        <v>830</v>
      </c>
      <c r="N13" s="62">
        <v>0.1831</v>
      </c>
      <c r="O13" s="62">
        <v>0.2043</v>
      </c>
      <c r="P13" s="51"/>
      <c r="Q13" s="42">
        <v>1.2359</v>
      </c>
    </row>
    <row r="14" spans="1:17" ht="16.5" customHeight="1" thickBot="1">
      <c r="A14" s="60"/>
      <c r="B14" s="61"/>
      <c r="C14" s="61"/>
      <c r="D14" s="60"/>
      <c r="E14" s="60"/>
      <c r="F14" s="60"/>
      <c r="G14" s="65"/>
      <c r="H14" s="29">
        <v>1</v>
      </c>
      <c r="I14" s="34">
        <v>1</v>
      </c>
      <c r="J14" s="37">
        <v>1.22</v>
      </c>
      <c r="K14" s="66"/>
      <c r="L14" s="64"/>
      <c r="M14" s="63"/>
      <c r="N14" s="62"/>
      <c r="O14" s="62"/>
      <c r="P14" s="51"/>
      <c r="Q14" s="42"/>
    </row>
    <row r="15" spans="1:17" s="7" customFormat="1" ht="32.25" customHeight="1">
      <c r="A15" s="8" t="s">
        <v>11</v>
      </c>
      <c r="B15" s="5" t="s">
        <v>19</v>
      </c>
      <c r="C15" s="22" t="s">
        <v>20</v>
      </c>
      <c r="D15" s="19"/>
      <c r="E15" s="9">
        <v>102</v>
      </c>
      <c r="F15" s="9">
        <v>192</v>
      </c>
      <c r="G15" s="10">
        <f>+D15+E15+F15</f>
        <v>294</v>
      </c>
      <c r="H15" s="13">
        <f>+D15*H14*H13</f>
        <v>0</v>
      </c>
      <c r="I15" s="13">
        <f>+E15*I14*I13</f>
        <v>132.6</v>
      </c>
      <c r="J15" s="36">
        <f>+F15*J14*J13</f>
        <v>327.94</v>
      </c>
      <c r="K15" s="14">
        <f>SUM(H15:J15)</f>
        <v>460.54</v>
      </c>
      <c r="L15" s="12">
        <f>+K15/L13</f>
        <v>35.426</v>
      </c>
      <c r="M15" s="20">
        <f>+L15*M13</f>
        <v>29403.58</v>
      </c>
      <c r="N15" s="20">
        <f>+M15*N13</f>
        <v>5383.8</v>
      </c>
      <c r="O15" s="20">
        <f>+M15*O13</f>
        <v>6007.15</v>
      </c>
      <c r="P15" s="21">
        <f>+M15+N15+O15</f>
        <v>40794.53</v>
      </c>
      <c r="Q15" s="4">
        <f>+P15*Q13</f>
        <v>50418</v>
      </c>
    </row>
    <row r="17" spans="15:19" ht="13.5">
      <c r="O17" s="15"/>
      <c r="P17" s="15" t="s">
        <v>2</v>
      </c>
      <c r="Q17" s="4">
        <f>+Q15-Q7</f>
        <v>6474</v>
      </c>
      <c r="S17" s="38"/>
    </row>
    <row r="18" spans="15:19" ht="13.5">
      <c r="O18" s="15"/>
      <c r="P18" s="15" t="s">
        <v>3</v>
      </c>
      <c r="Q18" s="17">
        <f>+Q17*4</f>
        <v>25896</v>
      </c>
      <c r="S18" s="38"/>
    </row>
    <row r="19" spans="15:19" ht="13.5">
      <c r="O19" s="15"/>
      <c r="P19" s="15" t="s">
        <v>4</v>
      </c>
      <c r="Q19" s="18">
        <f>+Q17*12</f>
        <v>77688</v>
      </c>
      <c r="S19" s="38"/>
    </row>
    <row r="23" spans="9:17" ht="12.75">
      <c r="I23" s="2"/>
      <c r="J23" s="2"/>
      <c r="L23" s="2"/>
      <c r="M23" s="2"/>
      <c r="N23" s="2"/>
      <c r="O23" s="2"/>
      <c r="Q23" s="2"/>
    </row>
  </sheetData>
  <sheetProtection/>
  <mergeCells count="42">
    <mergeCell ref="O13:O14"/>
    <mergeCell ref="N13:N14"/>
    <mergeCell ref="M13:M14"/>
    <mergeCell ref="L13:L14"/>
    <mergeCell ref="D11:D14"/>
    <mergeCell ref="E11:E14"/>
    <mergeCell ref="F11:F14"/>
    <mergeCell ref="G11:G14"/>
    <mergeCell ref="K11:K14"/>
    <mergeCell ref="H12:J12"/>
    <mergeCell ref="A10:A14"/>
    <mergeCell ref="B10:B14"/>
    <mergeCell ref="C10:C14"/>
    <mergeCell ref="D10:G10"/>
    <mergeCell ref="H10:K10"/>
    <mergeCell ref="L10:L11"/>
    <mergeCell ref="B3:B6"/>
    <mergeCell ref="C3:C6"/>
    <mergeCell ref="D4:D6"/>
    <mergeCell ref="E4:E6"/>
    <mergeCell ref="F4:F6"/>
    <mergeCell ref="L12:O12"/>
    <mergeCell ref="P3:P6"/>
    <mergeCell ref="M10:M11"/>
    <mergeCell ref="N10:N11"/>
    <mergeCell ref="O10:O11"/>
    <mergeCell ref="P10:P14"/>
    <mergeCell ref="O3:O4"/>
    <mergeCell ref="N3:N4"/>
    <mergeCell ref="M3:M4"/>
    <mergeCell ref="A9:Q9"/>
    <mergeCell ref="A3:A6"/>
    <mergeCell ref="Q3:Q5"/>
    <mergeCell ref="Q13:Q14"/>
    <mergeCell ref="Q10:Q12"/>
    <mergeCell ref="L3:L4"/>
    <mergeCell ref="G4:G6"/>
    <mergeCell ref="K4:K6"/>
    <mergeCell ref="H5:J5"/>
    <mergeCell ref="D3:G3"/>
    <mergeCell ref="H3:K3"/>
    <mergeCell ref="L5:O5"/>
  </mergeCells>
  <printOptions horizontalCentered="1"/>
  <pageMargins left="0.2" right="0.1968503937007874" top="0.47" bottom="0.7874015748031497" header="0.2" footer="0.7874015748031497"/>
  <pageSetup horizontalDpi="600" verticalDpi="600" orientation="landscape" paperSize="9" scale="86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2016-08-18T07:13:29Z</dcterms:created>
  <dcterms:modified xsi:type="dcterms:W3CDTF">2021-04-19T07:33:43Z</dcterms:modified>
  <cp:category/>
  <cp:version/>
  <cp:contentType/>
  <cp:contentStatus/>
</cp:coreProperties>
</file>