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istine.zommere\Desktop\BĀZE\2019. gada zinātnes bāzes finansējums\Analīze\"/>
    </mc:Choice>
  </mc:AlternateContent>
  <bookViews>
    <workbookView xWindow="0" yWindow="0" windowWidth="21600" windowHeight="8835"/>
  </bookViews>
  <sheets>
    <sheet name="ZI rādītāji 2019" sheetId="1" r:id="rId1"/>
  </sheets>
  <definedNames>
    <definedName name="_xlnm._FilterDatabase" localSheetId="0" hidden="1">'ZI rādītāji 2019'!$A$2:$AH$24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5" i="1" l="1"/>
  <c r="AF25" i="1"/>
  <c r="AE25" i="1"/>
  <c r="AD25" i="1"/>
  <c r="AC25" i="1"/>
  <c r="AG25" i="1" s="1"/>
  <c r="AB25" i="1"/>
  <c r="Z25" i="1"/>
  <c r="Y25" i="1"/>
  <c r="X25" i="1"/>
  <c r="W25" i="1"/>
  <c r="V25" i="1"/>
  <c r="U25" i="1"/>
  <c r="T25" i="1"/>
  <c r="R25" i="1"/>
  <c r="N25" i="1"/>
  <c r="L25" i="1"/>
  <c r="K25" i="1"/>
  <c r="J25" i="1"/>
  <c r="Q25" i="1" s="1"/>
  <c r="I25" i="1"/>
  <c r="P25" i="1" s="1"/>
  <c r="H25" i="1"/>
  <c r="G25" i="1"/>
  <c r="F25" i="1"/>
  <c r="M25" i="1" s="1"/>
  <c r="D25" i="1"/>
  <c r="C25" i="1"/>
  <c r="O25" i="1" s="1"/>
  <c r="AG24" i="1"/>
  <c r="S24" i="1"/>
  <c r="R24" i="1"/>
  <c r="Q24" i="1"/>
  <c r="P24" i="1"/>
  <c r="O24" i="1"/>
  <c r="N24" i="1"/>
  <c r="M24" i="1"/>
  <c r="E24" i="1"/>
  <c r="AG23" i="1"/>
  <c r="S23" i="1"/>
  <c r="R23" i="1"/>
  <c r="Q23" i="1"/>
  <c r="P23" i="1"/>
  <c r="O23" i="1"/>
  <c r="N23" i="1"/>
  <c r="M23" i="1"/>
  <c r="E23" i="1"/>
  <c r="S22" i="1"/>
  <c r="R22" i="1"/>
  <c r="Q22" i="1"/>
  <c r="P22" i="1"/>
  <c r="O22" i="1"/>
  <c r="N22" i="1"/>
  <c r="M22" i="1"/>
  <c r="E22" i="1"/>
  <c r="AG21" i="1"/>
  <c r="S21" i="1"/>
  <c r="R21" i="1"/>
  <c r="Q21" i="1"/>
  <c r="P21" i="1"/>
  <c r="O21" i="1"/>
  <c r="N21" i="1"/>
  <c r="M21" i="1"/>
  <c r="E21" i="1"/>
  <c r="AG20" i="1"/>
  <c r="S20" i="1"/>
  <c r="R20" i="1"/>
  <c r="Q20" i="1"/>
  <c r="P20" i="1"/>
  <c r="O20" i="1"/>
  <c r="N20" i="1"/>
  <c r="M20" i="1"/>
  <c r="E20" i="1"/>
  <c r="AG19" i="1"/>
  <c r="S19" i="1"/>
  <c r="R19" i="1"/>
  <c r="Q19" i="1"/>
  <c r="P19" i="1"/>
  <c r="O19" i="1"/>
  <c r="N19" i="1"/>
  <c r="M19" i="1"/>
  <c r="E19" i="1"/>
  <c r="AG18" i="1"/>
  <c r="S18" i="1"/>
  <c r="R18" i="1"/>
  <c r="Q18" i="1"/>
  <c r="P18" i="1"/>
  <c r="O18" i="1"/>
  <c r="N18" i="1"/>
  <c r="M18" i="1"/>
  <c r="E18" i="1"/>
  <c r="AG17" i="1"/>
  <c r="S17" i="1"/>
  <c r="R17" i="1"/>
  <c r="Q17" i="1"/>
  <c r="P17" i="1"/>
  <c r="O17" i="1"/>
  <c r="N17" i="1"/>
  <c r="M17" i="1"/>
  <c r="E17" i="1"/>
  <c r="AG16" i="1"/>
  <c r="S16" i="1"/>
  <c r="R16" i="1"/>
  <c r="Q16" i="1"/>
  <c r="P16" i="1"/>
  <c r="O16" i="1"/>
  <c r="N16" i="1"/>
  <c r="M16" i="1"/>
  <c r="E16" i="1"/>
  <c r="AG15" i="1"/>
  <c r="S15" i="1"/>
  <c r="R15" i="1"/>
  <c r="Q15" i="1"/>
  <c r="P15" i="1"/>
  <c r="O15" i="1"/>
  <c r="N15" i="1"/>
  <c r="M15" i="1"/>
  <c r="E15" i="1"/>
  <c r="AG14" i="1"/>
  <c r="S14" i="1"/>
  <c r="R14" i="1"/>
  <c r="Q14" i="1"/>
  <c r="P14" i="1"/>
  <c r="O14" i="1"/>
  <c r="N14" i="1"/>
  <c r="M14" i="1"/>
  <c r="E14" i="1"/>
  <c r="AG13" i="1"/>
  <c r="S13" i="1"/>
  <c r="R13" i="1"/>
  <c r="Q13" i="1"/>
  <c r="P13" i="1"/>
  <c r="O13" i="1"/>
  <c r="N13" i="1"/>
  <c r="M13" i="1"/>
  <c r="E13" i="1"/>
  <c r="AG12" i="1"/>
  <c r="S12" i="1"/>
  <c r="R12" i="1"/>
  <c r="Q12" i="1"/>
  <c r="P12" i="1"/>
  <c r="O12" i="1"/>
  <c r="N12" i="1"/>
  <c r="M12" i="1"/>
  <c r="E12" i="1"/>
  <c r="AG11" i="1"/>
  <c r="S11" i="1"/>
  <c r="R11" i="1"/>
  <c r="Q11" i="1"/>
  <c r="P11" i="1"/>
  <c r="O11" i="1"/>
  <c r="N11" i="1"/>
  <c r="M11" i="1"/>
  <c r="E11" i="1"/>
  <c r="AG10" i="1"/>
  <c r="S10" i="1"/>
  <c r="R10" i="1"/>
  <c r="Q10" i="1"/>
  <c r="P10" i="1"/>
  <c r="O10" i="1"/>
  <c r="N10" i="1"/>
  <c r="M10" i="1"/>
  <c r="E10" i="1"/>
  <c r="AG9" i="1"/>
  <c r="S9" i="1"/>
  <c r="R9" i="1"/>
  <c r="Q9" i="1"/>
  <c r="P9" i="1"/>
  <c r="O9" i="1"/>
  <c r="N9" i="1"/>
  <c r="M9" i="1"/>
  <c r="E9" i="1"/>
  <c r="AG8" i="1"/>
  <c r="S8" i="1"/>
  <c r="R8" i="1"/>
  <c r="Q8" i="1"/>
  <c r="P8" i="1"/>
  <c r="O8" i="1"/>
  <c r="N8" i="1"/>
  <c r="M8" i="1"/>
  <c r="E8" i="1"/>
  <c r="AG7" i="1"/>
  <c r="S7" i="1"/>
  <c r="R7" i="1"/>
  <c r="Q7" i="1"/>
  <c r="P7" i="1"/>
  <c r="O7" i="1"/>
  <c r="N7" i="1"/>
  <c r="M7" i="1"/>
  <c r="E7" i="1"/>
  <c r="AG6" i="1"/>
  <c r="S6" i="1"/>
  <c r="R6" i="1"/>
  <c r="Q6" i="1"/>
  <c r="P6" i="1"/>
  <c r="O6" i="1"/>
  <c r="N6" i="1"/>
  <c r="M6" i="1"/>
  <c r="E6" i="1"/>
  <c r="AG5" i="1"/>
  <c r="S5" i="1"/>
  <c r="R5" i="1"/>
  <c r="Q5" i="1"/>
  <c r="P5" i="1"/>
  <c r="O5" i="1"/>
  <c r="N5" i="1"/>
  <c r="M5" i="1"/>
  <c r="E5" i="1"/>
  <c r="AG4" i="1"/>
  <c r="S4" i="1"/>
  <c r="R4" i="1"/>
  <c r="Q4" i="1"/>
  <c r="P4" i="1"/>
  <c r="O4" i="1"/>
  <c r="N4" i="1"/>
  <c r="M4" i="1"/>
  <c r="E4" i="1"/>
  <c r="AG3" i="1"/>
  <c r="S3" i="1"/>
  <c r="R3" i="1"/>
  <c r="Q3" i="1"/>
  <c r="P3" i="1"/>
  <c r="O3" i="1"/>
  <c r="N3" i="1"/>
  <c r="M3" i="1"/>
  <c r="E3" i="1"/>
  <c r="E25" i="1" s="1"/>
  <c r="S25" i="1" l="1"/>
</calcChain>
</file>

<file path=xl/sharedStrings.xml><?xml version="1.0" encoding="utf-8"?>
<sst xmlns="http://schemas.openxmlformats.org/spreadsheetml/2006/main" count="82" uniqueCount="68">
  <si>
    <t>Kopā</t>
  </si>
  <si>
    <t>Kritēriju vērtības pret 1 Zinātniskā personāla PLE</t>
  </si>
  <si>
    <t>Kritērija atnestais finansējums 2019.gadam</t>
  </si>
  <si>
    <t>Zinātniskā institūtcija</t>
  </si>
  <si>
    <t>Saīsinājums</t>
  </si>
  <si>
    <t>Zinātniskā personāla PLE</t>
  </si>
  <si>
    <t>Zinātnes tehniskais un apkalpojošais personāls (PLE)</t>
  </si>
  <si>
    <t>Zinātniskie darbinieki (zinātniskais personāls, zinātnes tehniskais un apkalpojošais personāls)</t>
  </si>
  <si>
    <t>E1.1. (Ietvarprogrammas un starptautisko projektu finansējums)</t>
  </si>
  <si>
    <t>E1.2. (VB konkursa kārtībā iegūtais finansējums)</t>
  </si>
  <si>
    <t>E1.3. (Līgumdarbi un ieņēmumi no int.īpaš. tiesību nodošanas fin.)</t>
  </si>
  <si>
    <t>E2.1. (WOS vai SCOPUS, ārvalstīs uzturētie patenti.)</t>
  </si>
  <si>
    <t>E2.2. (Zin.raksti starp. datubazes, LV patenti.)</t>
  </si>
  <si>
    <t>E3.1. (zin. personāla aizstāvētie promocijas darbi.)</t>
  </si>
  <si>
    <t>E3.2. (Zinātnē nodarbināto aizstāvētie Mg darbi.)</t>
  </si>
  <si>
    <t>Attīstības koeficients</t>
  </si>
  <si>
    <t>Kopējais attīstības koeficienta piesaistītais finansējums</t>
  </si>
  <si>
    <t>2019.gada bāzes finansējums</t>
  </si>
  <si>
    <t>2018.gada bāzes finansējums</t>
  </si>
  <si>
    <t>2017.gada janvāra zinātnes bāzes finansējums</t>
  </si>
  <si>
    <t>2016.gada janvāra zinātnes bāzes finansējums</t>
  </si>
  <si>
    <t>Bāzes finansējuma izmaiņas 2019.gadā pret 2018.gada janvāri</t>
  </si>
  <si>
    <r>
      <t>Kopējais institūta darbībai aprēķinātais zinātnes bāzes finansējums 2016.gadā (</t>
    </r>
    <r>
      <rPr>
        <b/>
        <i/>
        <sz val="12"/>
        <color theme="0"/>
        <rFont val="Arial"/>
        <family val="2"/>
        <charset val="186"/>
      </rPr>
      <t>atlīdzība, uzturēšana, attīstības koeficients, izcilības finansējums, akadēmiskais personāls</t>
    </r>
    <r>
      <rPr>
        <b/>
        <sz val="12"/>
        <color theme="0"/>
        <rFont val="Arial"/>
        <family val="2"/>
      </rPr>
      <t>)</t>
    </r>
  </si>
  <si>
    <t>Latvijas Universitāte</t>
  </si>
  <si>
    <t>LU</t>
  </si>
  <si>
    <t>Rīgas Tehniskā universitāte</t>
  </si>
  <si>
    <t>RTU</t>
  </si>
  <si>
    <t>Latvijas Organiskās sintēzes institūts</t>
  </si>
  <si>
    <t>OSI</t>
  </si>
  <si>
    <t>Rīgas Stradiņa universitāte</t>
  </si>
  <si>
    <t>RSU</t>
  </si>
  <si>
    <t>LU Cietvielu fizikas institūts</t>
  </si>
  <si>
    <t>LU CFI</t>
  </si>
  <si>
    <t>Daugavpils Universitāte</t>
  </si>
  <si>
    <t>DU</t>
  </si>
  <si>
    <t>Latvijas Valsts Mežzinātnes institūts "Silava"</t>
  </si>
  <si>
    <t>Silava</t>
  </si>
  <si>
    <t>Latvijas Biomedicīnas pētījumu un studiju centrs</t>
  </si>
  <si>
    <t>BMC</t>
  </si>
  <si>
    <t>Latvijas Lauksaimniecības universitāte</t>
  </si>
  <si>
    <t>LLU</t>
  </si>
  <si>
    <t>Latvijas Valsts koksnes ķīmijas institūts</t>
  </si>
  <si>
    <t>LV KKI</t>
  </si>
  <si>
    <t>LU Matemātikas un informātikas institūts</t>
  </si>
  <si>
    <t>LU MII</t>
  </si>
  <si>
    <t>Pārtikas drošības, dzīvnieku veselības un vides zinātniskais institūts "BIOR"</t>
  </si>
  <si>
    <t>BIOR</t>
  </si>
  <si>
    <t>Agroresursu un ekonomikas institūts</t>
  </si>
  <si>
    <t>AREI</t>
  </si>
  <si>
    <t>Elektronikas un datorzinātņu institūts</t>
  </si>
  <si>
    <t>EDI</t>
  </si>
  <si>
    <t xml:space="preserve">Ventspils Augstskola </t>
  </si>
  <si>
    <t>VeA</t>
  </si>
  <si>
    <t>Dārzkopības institūts</t>
  </si>
  <si>
    <t>DI</t>
  </si>
  <si>
    <t>Liepājas Universitāte</t>
  </si>
  <si>
    <t>LiepU</t>
  </si>
  <si>
    <t>Rēzeknes Tehnoloģiju akadēmija</t>
  </si>
  <si>
    <t>RTA</t>
  </si>
  <si>
    <t>Vidzemes Augstskola</t>
  </si>
  <si>
    <t>ViA</t>
  </si>
  <si>
    <t>Latvijas Kultūras akadēmija</t>
  </si>
  <si>
    <t>LKA</t>
  </si>
  <si>
    <t>Latvijas Mākslas akadēmija</t>
  </si>
  <si>
    <t>LMA</t>
  </si>
  <si>
    <t>Jāzepa Vītola Latvijas Mūzikas akadēmija</t>
  </si>
  <si>
    <t>JVLMA</t>
  </si>
  <si>
    <t>KOPĀ/Vidēji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</si>
</sst>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€&quot;\ #,##0.00"/>
    <numFmt numFmtId="165" formatCode="#,##0.0"/>
    <numFmt numFmtId="166" formatCode="&quot;€&quot;\ #,##0"/>
    <numFmt numFmtId="167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i/>
      <sz val="12"/>
      <color theme="0"/>
      <name val="Arial"/>
      <family val="2"/>
      <charset val="186"/>
    </font>
    <font>
      <sz val="12"/>
      <name val="Arial"/>
      <family val="2"/>
      <charset val="186"/>
    </font>
    <font>
      <sz val="12"/>
      <name val="Arial"/>
      <family val="2"/>
    </font>
    <font>
      <b/>
      <sz val="12"/>
      <name val="Arial"/>
      <family val="2"/>
      <charset val="186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9" fillId="0" borderId="0" xfId="0" applyFont="1"/>
    <xf numFmtId="164" fontId="0" fillId="0" borderId="0" xfId="0" applyNumberFormat="1"/>
    <xf numFmtId="4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67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abSelected="1" zoomScale="70" zoomScaleNormal="70" workbookViewId="0">
      <pane xSplit="1" ySplit="2" topLeftCell="Y3" activePane="bottomRight" state="frozen"/>
      <selection pane="topRight" activeCell="B1" sqref="B1"/>
      <selection pane="bottomLeft" activeCell="A3" sqref="A3"/>
      <selection pane="bottomRight" activeCell="AB29" sqref="AB29"/>
    </sheetView>
  </sheetViews>
  <sheetFormatPr defaultRowHeight="15" x14ac:dyDescent="0.25"/>
  <cols>
    <col min="1" max="1" width="57.5703125" customWidth="1"/>
    <col min="2" max="2" width="15.28515625" customWidth="1"/>
    <col min="3" max="5" width="20" customWidth="1"/>
    <col min="6" max="19" width="20.42578125" customWidth="1"/>
    <col min="20" max="26" width="16.5703125" customWidth="1"/>
    <col min="27" max="27" width="15.85546875" customWidth="1"/>
    <col min="28" max="28" width="19.42578125" customWidth="1"/>
    <col min="29" max="29" width="20.42578125" customWidth="1"/>
    <col min="30" max="31" width="22.5703125" customWidth="1"/>
    <col min="32" max="32" width="24.140625" customWidth="1"/>
    <col min="33" max="33" width="20.7109375" customWidth="1"/>
    <col min="34" max="34" width="33" customWidth="1"/>
  </cols>
  <sheetData>
    <row r="1" spans="1:34" ht="18" x14ac:dyDescent="0.25">
      <c r="A1" s="3"/>
      <c r="B1" s="3"/>
      <c r="C1" s="3"/>
      <c r="D1" s="3"/>
      <c r="E1" s="3"/>
      <c r="F1" s="4" t="s">
        <v>0</v>
      </c>
      <c r="G1" s="4"/>
      <c r="H1" s="4"/>
      <c r="I1" s="4"/>
      <c r="J1" s="4"/>
      <c r="K1" s="4"/>
      <c r="L1" s="4"/>
      <c r="M1" s="4" t="s">
        <v>1</v>
      </c>
      <c r="N1" s="4"/>
      <c r="O1" s="4"/>
      <c r="P1" s="4"/>
      <c r="Q1" s="4"/>
      <c r="R1" s="4"/>
      <c r="S1" s="4"/>
      <c r="T1" s="4" t="s">
        <v>2</v>
      </c>
      <c r="U1" s="4"/>
      <c r="V1" s="4"/>
      <c r="W1" s="4"/>
      <c r="X1" s="4"/>
      <c r="Y1" s="4"/>
      <c r="Z1" s="4"/>
      <c r="AA1" s="3"/>
      <c r="AB1" s="3"/>
      <c r="AC1" s="3"/>
      <c r="AD1" s="5"/>
      <c r="AE1" s="5"/>
      <c r="AF1" s="3"/>
      <c r="AG1" s="3"/>
      <c r="AH1" s="3"/>
    </row>
    <row r="2" spans="1:34" ht="126" x14ac:dyDescent="0.25">
      <c r="A2" s="6" t="s">
        <v>3</v>
      </c>
      <c r="B2" s="6" t="s">
        <v>4</v>
      </c>
      <c r="C2" s="3" t="s">
        <v>5</v>
      </c>
      <c r="D2" s="3" t="s">
        <v>6</v>
      </c>
      <c r="E2" s="3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6" t="s">
        <v>12</v>
      </c>
      <c r="K2" s="6" t="s">
        <v>13</v>
      </c>
      <c r="L2" s="6" t="s">
        <v>14</v>
      </c>
      <c r="M2" s="6" t="s">
        <v>8</v>
      </c>
      <c r="N2" s="6" t="s">
        <v>9</v>
      </c>
      <c r="O2" s="6" t="s">
        <v>10</v>
      </c>
      <c r="P2" s="6" t="s">
        <v>11</v>
      </c>
      <c r="Q2" s="6" t="s">
        <v>12</v>
      </c>
      <c r="R2" s="6" t="s">
        <v>13</v>
      </c>
      <c r="S2" s="6" t="s">
        <v>14</v>
      </c>
      <c r="T2" s="6" t="s">
        <v>8</v>
      </c>
      <c r="U2" s="6" t="s">
        <v>9</v>
      </c>
      <c r="V2" s="6" t="s">
        <v>10</v>
      </c>
      <c r="W2" s="6" t="s">
        <v>11</v>
      </c>
      <c r="X2" s="6" t="s">
        <v>12</v>
      </c>
      <c r="Y2" s="6" t="s">
        <v>13</v>
      </c>
      <c r="Z2" s="6" t="s">
        <v>14</v>
      </c>
      <c r="AA2" s="3" t="s">
        <v>15</v>
      </c>
      <c r="AB2" s="3" t="s">
        <v>16</v>
      </c>
      <c r="AC2" s="5" t="s">
        <v>17</v>
      </c>
      <c r="AD2" s="5" t="s">
        <v>18</v>
      </c>
      <c r="AE2" s="3" t="s">
        <v>19</v>
      </c>
      <c r="AF2" s="3" t="s">
        <v>20</v>
      </c>
      <c r="AG2" s="3" t="s">
        <v>21</v>
      </c>
      <c r="AH2" s="3" t="s">
        <v>22</v>
      </c>
    </row>
    <row r="3" spans="1:34" x14ac:dyDescent="0.25">
      <c r="A3" s="7" t="s">
        <v>23</v>
      </c>
      <c r="B3" s="7" t="s">
        <v>24</v>
      </c>
      <c r="C3" s="8">
        <v>687.99</v>
      </c>
      <c r="D3" s="8">
        <v>427.75</v>
      </c>
      <c r="E3" s="9">
        <f t="shared" ref="E3:E24" si="0">C3+D3</f>
        <v>1115.74</v>
      </c>
      <c r="F3" s="10">
        <v>3987563.07</v>
      </c>
      <c r="G3" s="10">
        <v>8897698.6999999993</v>
      </c>
      <c r="H3" s="10">
        <v>501176.59</v>
      </c>
      <c r="I3" s="11">
        <v>980</v>
      </c>
      <c r="J3" s="11">
        <v>949</v>
      </c>
      <c r="K3" s="11">
        <v>8</v>
      </c>
      <c r="L3" s="11">
        <v>36</v>
      </c>
      <c r="M3" s="10">
        <f t="shared" ref="M3:S24" si="1">F3/$C3</f>
        <v>5795.9607988488206</v>
      </c>
      <c r="N3" s="10">
        <f t="shared" si="1"/>
        <v>12932.889576883385</v>
      </c>
      <c r="O3" s="10">
        <f t="shared" si="1"/>
        <v>728.46493408334425</v>
      </c>
      <c r="P3" s="9">
        <f t="shared" si="1"/>
        <v>1.4244393087108824</v>
      </c>
      <c r="Q3" s="9">
        <f t="shared" si="1"/>
        <v>1.3793805142516606</v>
      </c>
      <c r="R3" s="8">
        <f t="shared" si="1"/>
        <v>1.1628075989476591E-2</v>
      </c>
      <c r="S3" s="8">
        <f t="shared" si="1"/>
        <v>5.2326341952644663E-2</v>
      </c>
      <c r="T3" s="10">
        <v>68362.210000000006</v>
      </c>
      <c r="U3" s="10">
        <v>44409.21</v>
      </c>
      <c r="V3" s="10">
        <v>17961.7</v>
      </c>
      <c r="W3" s="10">
        <v>148944.47</v>
      </c>
      <c r="X3" s="10">
        <v>47892.05</v>
      </c>
      <c r="Y3" s="10">
        <v>46046.52</v>
      </c>
      <c r="Z3" s="10">
        <v>69247.22</v>
      </c>
      <c r="AA3" s="12">
        <v>1.08</v>
      </c>
      <c r="AB3" s="10">
        <v>442863</v>
      </c>
      <c r="AC3" s="10">
        <v>6600475</v>
      </c>
      <c r="AD3" s="10">
        <v>6474864</v>
      </c>
      <c r="AE3" s="10">
        <v>5651391</v>
      </c>
      <c r="AF3" s="10">
        <v>4933462</v>
      </c>
      <c r="AG3" s="13">
        <f>(AC3-AD3)/AD3</f>
        <v>1.939978970986881E-2</v>
      </c>
      <c r="AH3" s="10">
        <v>14765671.42</v>
      </c>
    </row>
    <row r="4" spans="1:34" x14ac:dyDescent="0.25">
      <c r="A4" s="7" t="s">
        <v>25</v>
      </c>
      <c r="B4" s="7" t="s">
        <v>26</v>
      </c>
      <c r="C4" s="7">
        <v>356.55774038461522</v>
      </c>
      <c r="D4" s="7">
        <v>460.50899038461506</v>
      </c>
      <c r="E4" s="9">
        <f t="shared" si="0"/>
        <v>817.06673076923028</v>
      </c>
      <c r="F4" s="10">
        <v>5577847.2000000011</v>
      </c>
      <c r="G4" s="10">
        <v>8721990.5600000024</v>
      </c>
      <c r="H4" s="10">
        <v>1616763.7200000002</v>
      </c>
      <c r="I4" s="11">
        <v>2631</v>
      </c>
      <c r="J4" s="11">
        <v>1040</v>
      </c>
      <c r="K4" s="11">
        <v>23</v>
      </c>
      <c r="L4" s="11">
        <v>21</v>
      </c>
      <c r="M4" s="10">
        <f t="shared" si="1"/>
        <v>15643.601493500699</v>
      </c>
      <c r="N4" s="10">
        <f t="shared" si="1"/>
        <v>24461.649747364001</v>
      </c>
      <c r="O4" s="10">
        <f t="shared" si="1"/>
        <v>4534.3671918495265</v>
      </c>
      <c r="P4" s="9">
        <f t="shared" si="1"/>
        <v>7.3788890325644507</v>
      </c>
      <c r="Q4" s="9">
        <f t="shared" si="1"/>
        <v>2.9167786369696045</v>
      </c>
      <c r="R4" s="8">
        <f t="shared" si="1"/>
        <v>6.4505681394520092E-2</v>
      </c>
      <c r="S4" s="8">
        <f t="shared" si="1"/>
        <v>5.8896491708040087E-2</v>
      </c>
      <c r="T4" s="10">
        <v>110207.81044791108</v>
      </c>
      <c r="U4" s="10">
        <v>44084.720637109771</v>
      </c>
      <c r="V4" s="10">
        <v>53381.019537001106</v>
      </c>
      <c r="W4" s="10">
        <v>471385.42577119567</v>
      </c>
      <c r="X4" s="10">
        <v>57411.244761290567</v>
      </c>
      <c r="Y4" s="10">
        <v>152969.37889994017</v>
      </c>
      <c r="Z4" s="10">
        <v>47933.777304123716</v>
      </c>
      <c r="AA4" s="12">
        <v>1.3025086461906157</v>
      </c>
      <c r="AB4" s="10">
        <v>937373</v>
      </c>
      <c r="AC4" s="10">
        <v>4534055</v>
      </c>
      <c r="AD4" s="10">
        <v>4911351</v>
      </c>
      <c r="AE4" s="10">
        <v>4744560</v>
      </c>
      <c r="AF4" s="10">
        <v>4062109</v>
      </c>
      <c r="AG4" s="13">
        <f>(AC4-AD4)/AD4</f>
        <v>-7.6821224954192843E-2</v>
      </c>
      <c r="AH4" s="10">
        <v>10447553.430410895</v>
      </c>
    </row>
    <row r="5" spans="1:34" x14ac:dyDescent="0.25">
      <c r="A5" s="7" t="s">
        <v>27</v>
      </c>
      <c r="B5" s="7" t="s">
        <v>28</v>
      </c>
      <c r="C5" s="8">
        <v>153.34</v>
      </c>
      <c r="D5" s="8">
        <v>59.92</v>
      </c>
      <c r="E5" s="9">
        <f t="shared" si="0"/>
        <v>213.26</v>
      </c>
      <c r="F5" s="10">
        <v>6319615.8300000001</v>
      </c>
      <c r="G5" s="10">
        <v>2205729.44</v>
      </c>
      <c r="H5" s="10">
        <v>187021.51</v>
      </c>
      <c r="I5" s="11">
        <v>467</v>
      </c>
      <c r="J5" s="11">
        <v>99</v>
      </c>
      <c r="K5" s="11">
        <v>5</v>
      </c>
      <c r="L5" s="11">
        <v>4</v>
      </c>
      <c r="M5" s="10">
        <f t="shared" si="1"/>
        <v>41213.093974175034</v>
      </c>
      <c r="N5" s="10">
        <f t="shared" si="1"/>
        <v>14384.566584061562</v>
      </c>
      <c r="O5" s="10">
        <f t="shared" si="1"/>
        <v>1219.6524716316683</v>
      </c>
      <c r="P5" s="9">
        <f t="shared" si="1"/>
        <v>3.0455197600104342</v>
      </c>
      <c r="Q5" s="9">
        <f t="shared" si="1"/>
        <v>0.64562410329985653</v>
      </c>
      <c r="R5" s="8">
        <f t="shared" si="1"/>
        <v>3.2607277944437199E-2</v>
      </c>
      <c r="S5" s="8">
        <f t="shared" si="1"/>
        <v>2.6085822355549758E-2</v>
      </c>
      <c r="T5" s="10">
        <v>101879.72710433362</v>
      </c>
      <c r="U5" s="10">
        <v>9096.5362405992491</v>
      </c>
      <c r="V5" s="10">
        <v>5038.2904675641403</v>
      </c>
      <c r="W5" s="10">
        <v>68268.996164740005</v>
      </c>
      <c r="X5" s="10">
        <v>4459.1301865593887</v>
      </c>
      <c r="Y5" s="10">
        <v>27133.011894551681</v>
      </c>
      <c r="Z5" s="10">
        <v>7449.6125170301821</v>
      </c>
      <c r="AA5" s="12">
        <v>1.2053932601973267</v>
      </c>
      <c r="AB5" s="10">
        <v>223325</v>
      </c>
      <c r="AC5" s="10">
        <v>1851373</v>
      </c>
      <c r="AD5" s="10">
        <v>2195484</v>
      </c>
      <c r="AE5" s="10">
        <v>2301033</v>
      </c>
      <c r="AF5" s="10">
        <v>2238995</v>
      </c>
      <c r="AG5" s="13">
        <f t="shared" ref="AG5:AG25" si="2">(AC5-AD5)/AD5</f>
        <v>-0.15673582681540835</v>
      </c>
      <c r="AH5" s="10">
        <v>3771675.7493293867</v>
      </c>
    </row>
    <row r="6" spans="1:34" x14ac:dyDescent="0.25">
      <c r="A6" s="7" t="s">
        <v>29</v>
      </c>
      <c r="B6" s="7" t="s">
        <v>30</v>
      </c>
      <c r="C6" s="14">
        <v>84.500000000000057</v>
      </c>
      <c r="D6" s="14">
        <v>108.31784246575346</v>
      </c>
      <c r="E6" s="9">
        <f t="shared" si="0"/>
        <v>192.81784246575353</v>
      </c>
      <c r="F6" s="10">
        <v>1004994</v>
      </c>
      <c r="G6" s="10">
        <v>886377</v>
      </c>
      <c r="H6" s="10">
        <v>322207</v>
      </c>
      <c r="I6" s="11">
        <v>601</v>
      </c>
      <c r="J6" s="11">
        <v>1060</v>
      </c>
      <c r="K6" s="15">
        <v>1</v>
      </c>
      <c r="L6" s="15">
        <v>10</v>
      </c>
      <c r="M6" s="16">
        <f t="shared" si="1"/>
        <v>11893.420118343187</v>
      </c>
      <c r="N6" s="16">
        <f t="shared" si="1"/>
        <v>10489.668639053247</v>
      </c>
      <c r="O6" s="16">
        <f t="shared" si="1"/>
        <v>3813.1005917159737</v>
      </c>
      <c r="P6" s="17">
        <f t="shared" si="1"/>
        <v>7.1124260355029536</v>
      </c>
      <c r="Q6" s="17">
        <f t="shared" si="1"/>
        <v>12.544378698224843</v>
      </c>
      <c r="R6" s="14">
        <f t="shared" si="1"/>
        <v>1.1834319526627212E-2</v>
      </c>
      <c r="S6" s="14">
        <f t="shared" si="1"/>
        <v>0.11834319526627211</v>
      </c>
      <c r="T6" s="16">
        <v>19817.547449712911</v>
      </c>
      <c r="U6" s="16">
        <v>4471.2776178099884</v>
      </c>
      <c r="V6" s="16">
        <v>10617.345672440922</v>
      </c>
      <c r="W6" s="16">
        <v>107465.84341608349</v>
      </c>
      <c r="X6" s="16">
        <v>58399.639430208823</v>
      </c>
      <c r="Y6" s="16">
        <v>6637.6957809699406</v>
      </c>
      <c r="Z6" s="16">
        <v>22780.488656366852</v>
      </c>
      <c r="AA6" s="18">
        <v>1.3140825496469908</v>
      </c>
      <c r="AB6" s="16">
        <v>230190</v>
      </c>
      <c r="AC6" s="16">
        <v>1474871</v>
      </c>
      <c r="AD6" s="16">
        <v>1474470</v>
      </c>
      <c r="AE6" s="16">
        <v>1191201</v>
      </c>
      <c r="AF6" s="16">
        <v>937297</v>
      </c>
      <c r="AG6" s="13">
        <f t="shared" si="2"/>
        <v>2.7196212876491214E-4</v>
      </c>
      <c r="AH6" s="16">
        <v>2885958.6675406536</v>
      </c>
    </row>
    <row r="7" spans="1:34" x14ac:dyDescent="0.25">
      <c r="A7" s="7" t="s">
        <v>31</v>
      </c>
      <c r="B7" s="7" t="s">
        <v>32</v>
      </c>
      <c r="C7" s="8">
        <v>90.36</v>
      </c>
      <c r="D7" s="8">
        <v>38.338344278606968</v>
      </c>
      <c r="E7" s="9">
        <f t="shared" si="0"/>
        <v>128.69834427860695</v>
      </c>
      <c r="F7" s="10">
        <v>4769322.18</v>
      </c>
      <c r="G7" s="10">
        <v>1101606.4100000001</v>
      </c>
      <c r="H7" s="10">
        <v>74589.960000000006</v>
      </c>
      <c r="I7" s="11">
        <v>374</v>
      </c>
      <c r="J7" s="11">
        <v>47</v>
      </c>
      <c r="K7" s="11">
        <v>3</v>
      </c>
      <c r="L7" s="11">
        <v>4</v>
      </c>
      <c r="M7" s="10">
        <f t="shared" si="1"/>
        <v>52781.34329349269</v>
      </c>
      <c r="N7" s="10">
        <f t="shared" si="1"/>
        <v>12191.305998229307</v>
      </c>
      <c r="O7" s="10">
        <f t="shared" si="1"/>
        <v>825.47543160690577</v>
      </c>
      <c r="P7" s="9">
        <f t="shared" si="1"/>
        <v>4.138999557326251</v>
      </c>
      <c r="Q7" s="9">
        <f t="shared" si="1"/>
        <v>0.52014165559982295</v>
      </c>
      <c r="R7" s="8">
        <f t="shared" si="1"/>
        <v>3.3200531208499334E-2</v>
      </c>
      <c r="S7" s="8">
        <f t="shared" si="1"/>
        <v>4.4267374944665781E-2</v>
      </c>
      <c r="T7" s="10">
        <v>77532.60208849718</v>
      </c>
      <c r="U7" s="10">
        <v>4581.2170929873055</v>
      </c>
      <c r="V7" s="10">
        <v>2026.2947573271404</v>
      </c>
      <c r="W7" s="10">
        <v>55132.646789412524</v>
      </c>
      <c r="X7" s="10">
        <v>2134.7322893209976</v>
      </c>
      <c r="Y7" s="10">
        <v>16416.473101573396</v>
      </c>
      <c r="Z7" s="10">
        <v>7512.1506339618518</v>
      </c>
      <c r="AA7" s="12">
        <v>1.2558966612228946</v>
      </c>
      <c r="AB7" s="10">
        <v>165336</v>
      </c>
      <c r="AC7" s="10">
        <v>1130089</v>
      </c>
      <c r="AD7" s="10">
        <v>1180720</v>
      </c>
      <c r="AE7" s="10">
        <v>1022908</v>
      </c>
      <c r="AF7" s="10">
        <v>864177</v>
      </c>
      <c r="AG7" s="13">
        <f t="shared" si="2"/>
        <v>-4.288146215868284E-2</v>
      </c>
      <c r="AH7" s="10">
        <v>2318991.1893703481</v>
      </c>
    </row>
    <row r="8" spans="1:34" x14ac:dyDescent="0.25">
      <c r="A8" s="7" t="s">
        <v>33</v>
      </c>
      <c r="B8" s="7" t="s">
        <v>34</v>
      </c>
      <c r="C8" s="8">
        <v>72.02</v>
      </c>
      <c r="D8" s="8">
        <v>80.260000000000005</v>
      </c>
      <c r="E8" s="9">
        <f t="shared" si="0"/>
        <v>152.28</v>
      </c>
      <c r="F8" s="10">
        <v>174253.87</v>
      </c>
      <c r="G8" s="10">
        <v>2222147.9300000002</v>
      </c>
      <c r="H8" s="10">
        <v>281817.25</v>
      </c>
      <c r="I8" s="11">
        <v>122</v>
      </c>
      <c r="J8" s="11">
        <v>158</v>
      </c>
      <c r="K8" s="11">
        <v>3</v>
      </c>
      <c r="L8" s="11">
        <v>4</v>
      </c>
      <c r="M8" s="10">
        <f t="shared" si="1"/>
        <v>2419.5205498472646</v>
      </c>
      <c r="N8" s="10">
        <f t="shared" si="1"/>
        <v>30854.594973618445</v>
      </c>
      <c r="O8" s="10">
        <f t="shared" si="1"/>
        <v>3913.0415162454874</v>
      </c>
      <c r="P8" s="9">
        <f t="shared" si="1"/>
        <v>1.6939738961399613</v>
      </c>
      <c r="Q8" s="9">
        <f t="shared" si="1"/>
        <v>2.1938350458206055</v>
      </c>
      <c r="R8" s="8">
        <f t="shared" si="1"/>
        <v>4.165509580672036E-2</v>
      </c>
      <c r="S8" s="8">
        <f t="shared" si="1"/>
        <v>5.5540127742293811E-2</v>
      </c>
      <c r="T8" s="10">
        <v>3470.37</v>
      </c>
      <c r="U8" s="10">
        <v>10807.87</v>
      </c>
      <c r="V8" s="10">
        <v>8505.8700000000008</v>
      </c>
      <c r="W8" s="10">
        <v>22602.66</v>
      </c>
      <c r="X8" s="10">
        <v>9235.85</v>
      </c>
      <c r="Y8" s="10">
        <v>17461.25</v>
      </c>
      <c r="Z8" s="10">
        <v>8421.99</v>
      </c>
      <c r="AA8" s="12">
        <v>1.1399999999999999</v>
      </c>
      <c r="AB8" s="10">
        <v>80506</v>
      </c>
      <c r="AC8" s="10">
        <v>920312</v>
      </c>
      <c r="AD8" s="10">
        <v>1127291</v>
      </c>
      <c r="AE8" s="10">
        <v>827445</v>
      </c>
      <c r="AF8" s="10">
        <v>667273</v>
      </c>
      <c r="AG8" s="13">
        <f t="shared" si="2"/>
        <v>-0.18360742700864285</v>
      </c>
      <c r="AH8" s="10">
        <v>1922102.56</v>
      </c>
    </row>
    <row r="9" spans="1:34" x14ac:dyDescent="0.25">
      <c r="A9" s="7" t="s">
        <v>35</v>
      </c>
      <c r="B9" s="7" t="s">
        <v>36</v>
      </c>
      <c r="C9" s="8">
        <v>89.70999999999998</v>
      </c>
      <c r="D9" s="8">
        <v>70.686999999999998</v>
      </c>
      <c r="E9" s="9">
        <f t="shared" si="0"/>
        <v>160.39699999999999</v>
      </c>
      <c r="F9" s="10">
        <v>304526</v>
      </c>
      <c r="G9" s="10">
        <v>1087562</v>
      </c>
      <c r="H9" s="10">
        <v>1618338.3800000001</v>
      </c>
      <c r="I9" s="11">
        <v>264</v>
      </c>
      <c r="J9" s="11">
        <v>162</v>
      </c>
      <c r="K9" s="11">
        <v>1</v>
      </c>
      <c r="L9" s="11">
        <v>8</v>
      </c>
      <c r="M9" s="10">
        <f t="shared" si="1"/>
        <v>3394.5602496934575</v>
      </c>
      <c r="N9" s="10">
        <f t="shared" si="1"/>
        <v>12123.085497714861</v>
      </c>
      <c r="O9" s="10">
        <f t="shared" si="1"/>
        <v>18039.665366179917</v>
      </c>
      <c r="P9" s="9">
        <f t="shared" si="1"/>
        <v>2.942815739605396</v>
      </c>
      <c r="Q9" s="9">
        <f t="shared" si="1"/>
        <v>1.8058187493033111</v>
      </c>
      <c r="R9" s="8">
        <f t="shared" si="1"/>
        <v>1.1147029316687105E-2</v>
      </c>
      <c r="S9" s="8">
        <f t="shared" si="1"/>
        <v>8.9176234533496837E-2</v>
      </c>
      <c r="T9" s="10">
        <v>5397.6766169227249</v>
      </c>
      <c r="U9" s="10">
        <v>4931.3204842574032</v>
      </c>
      <c r="V9" s="10">
        <v>47934.297347478911</v>
      </c>
      <c r="W9" s="10">
        <v>42432.2393682041</v>
      </c>
      <c r="X9" s="10">
        <v>8022.604096944332</v>
      </c>
      <c r="Y9" s="10">
        <v>5966.4140665361838</v>
      </c>
      <c r="Z9" s="10">
        <v>16381.326586444313</v>
      </c>
      <c r="AA9" s="12">
        <v>1.1873989312594557</v>
      </c>
      <c r="AB9" s="10">
        <v>131066</v>
      </c>
      <c r="AC9" s="10">
        <v>830461</v>
      </c>
      <c r="AD9" s="10">
        <v>1039498</v>
      </c>
      <c r="AE9" s="10">
        <v>936396</v>
      </c>
      <c r="AF9" s="10">
        <v>903039</v>
      </c>
      <c r="AG9" s="13">
        <f t="shared" si="2"/>
        <v>-0.20109418199938817</v>
      </c>
      <c r="AH9" s="10">
        <v>2047230.2170990449</v>
      </c>
    </row>
    <row r="10" spans="1:34" x14ac:dyDescent="0.25">
      <c r="A10" s="7" t="s">
        <v>37</v>
      </c>
      <c r="B10" s="7" t="s">
        <v>38</v>
      </c>
      <c r="C10" s="8">
        <v>74.389999999999986</v>
      </c>
      <c r="D10" s="8">
        <v>36.72</v>
      </c>
      <c r="E10" s="9">
        <f t="shared" si="0"/>
        <v>111.10999999999999</v>
      </c>
      <c r="F10" s="10">
        <v>772980.11999999988</v>
      </c>
      <c r="G10" s="10">
        <v>2148904.9000000004</v>
      </c>
      <c r="H10" s="10">
        <v>46428.99</v>
      </c>
      <c r="I10" s="11">
        <v>156</v>
      </c>
      <c r="J10" s="11">
        <v>24</v>
      </c>
      <c r="K10" s="11">
        <v>0</v>
      </c>
      <c r="L10" s="11">
        <v>4</v>
      </c>
      <c r="M10" s="10">
        <f t="shared" si="1"/>
        <v>10390.91437021105</v>
      </c>
      <c r="N10" s="10">
        <f t="shared" si="1"/>
        <v>28887.013039387024</v>
      </c>
      <c r="O10" s="10">
        <f t="shared" si="1"/>
        <v>624.12945288345213</v>
      </c>
      <c r="P10" s="9">
        <f t="shared" si="1"/>
        <v>2.0970560559214952</v>
      </c>
      <c r="Q10" s="9">
        <f t="shared" si="1"/>
        <v>0.32262400860330698</v>
      </c>
      <c r="R10" s="8">
        <f t="shared" si="1"/>
        <v>0</v>
      </c>
      <c r="S10" s="8">
        <f t="shared" si="1"/>
        <v>5.3770668100551158E-2</v>
      </c>
      <c r="T10" s="10">
        <v>12782.34676194713</v>
      </c>
      <c r="U10" s="10">
        <v>9090.4668237918049</v>
      </c>
      <c r="V10" s="10">
        <v>1282.9982224212254</v>
      </c>
      <c r="W10" s="10">
        <v>23392.487736237512</v>
      </c>
      <c r="X10" s="10">
        <v>1108.8463590560909</v>
      </c>
      <c r="Y10" s="10">
        <v>0</v>
      </c>
      <c r="Z10" s="10">
        <v>7641.5042625897831</v>
      </c>
      <c r="AA10" s="12">
        <v>1.1022017914464635</v>
      </c>
      <c r="AB10" s="10">
        <v>55299</v>
      </c>
      <c r="AC10" s="10">
        <v>858703</v>
      </c>
      <c r="AD10" s="10">
        <v>1007457</v>
      </c>
      <c r="AE10" s="10">
        <v>1097655</v>
      </c>
      <c r="AF10" s="10">
        <v>934538</v>
      </c>
      <c r="AG10" s="13">
        <f t="shared" si="2"/>
        <v>-0.1476529519374028</v>
      </c>
      <c r="AH10" s="10">
        <v>1732491.0325773417</v>
      </c>
    </row>
    <row r="11" spans="1:34" x14ac:dyDescent="0.25">
      <c r="A11" s="7" t="s">
        <v>39</v>
      </c>
      <c r="B11" s="7" t="s">
        <v>40</v>
      </c>
      <c r="C11" s="8">
        <v>77.654662698412736</v>
      </c>
      <c r="D11" s="8">
        <v>77.902492063492076</v>
      </c>
      <c r="E11" s="9">
        <f t="shared" si="0"/>
        <v>155.55715476190483</v>
      </c>
      <c r="F11" s="10">
        <v>739052.97</v>
      </c>
      <c r="G11" s="10">
        <v>2300933.16</v>
      </c>
      <c r="H11" s="10">
        <v>380338.52</v>
      </c>
      <c r="I11" s="11">
        <v>678</v>
      </c>
      <c r="J11" s="11">
        <v>1467</v>
      </c>
      <c r="K11" s="11">
        <v>1</v>
      </c>
      <c r="L11" s="11">
        <v>0</v>
      </c>
      <c r="M11" s="10">
        <f t="shared" si="1"/>
        <v>9517.1744273780259</v>
      </c>
      <c r="N11" s="10">
        <f t="shared" si="1"/>
        <v>29630.328431611761</v>
      </c>
      <c r="O11" s="10">
        <f t="shared" si="1"/>
        <v>4897.819484157957</v>
      </c>
      <c r="P11" s="9">
        <f t="shared" si="1"/>
        <v>8.7309631700178425</v>
      </c>
      <c r="Q11" s="9">
        <f t="shared" si="1"/>
        <v>18.891331814773121</v>
      </c>
      <c r="R11" s="8">
        <f t="shared" si="1"/>
        <v>1.2877526799436347E-2</v>
      </c>
      <c r="S11" s="8">
        <f t="shared" si="1"/>
        <v>0</v>
      </c>
      <c r="T11" s="10">
        <v>13741.874649610207</v>
      </c>
      <c r="U11" s="10">
        <v>10944.631373494918</v>
      </c>
      <c r="V11" s="10">
        <v>11817.763003009301</v>
      </c>
      <c r="W11" s="10">
        <v>114316.69277134039</v>
      </c>
      <c r="X11" s="10">
        <v>76211.128514226919</v>
      </c>
      <c r="Y11" s="10">
        <v>6258.9476949645787</v>
      </c>
      <c r="Z11" s="10">
        <v>0</v>
      </c>
      <c r="AA11" s="12">
        <v>1.3673338147141008</v>
      </c>
      <c r="AB11" s="10">
        <v>233291</v>
      </c>
      <c r="AC11" s="10">
        <v>879859</v>
      </c>
      <c r="AD11" s="10">
        <v>935223</v>
      </c>
      <c r="AE11" s="10">
        <v>973386</v>
      </c>
      <c r="AF11" s="10">
        <v>747786</v>
      </c>
      <c r="AG11" s="13">
        <f t="shared" si="2"/>
        <v>-5.9198715172744894E-2</v>
      </c>
      <c r="AH11" s="10">
        <v>2152191.699209135</v>
      </c>
    </row>
    <row r="12" spans="1:34" x14ac:dyDescent="0.25">
      <c r="A12" s="7" t="s">
        <v>41</v>
      </c>
      <c r="B12" s="7" t="s">
        <v>42</v>
      </c>
      <c r="C12" s="8">
        <v>62.319999999999986</v>
      </c>
      <c r="D12" s="8">
        <v>20.16</v>
      </c>
      <c r="E12" s="9">
        <f t="shared" si="0"/>
        <v>82.47999999999999</v>
      </c>
      <c r="F12" s="10">
        <v>502265.23</v>
      </c>
      <c r="G12" s="10">
        <v>1955940.14</v>
      </c>
      <c r="H12" s="10">
        <v>147564.34</v>
      </c>
      <c r="I12" s="11">
        <v>139</v>
      </c>
      <c r="J12" s="11">
        <v>82</v>
      </c>
      <c r="K12" s="11">
        <v>2</v>
      </c>
      <c r="L12" s="11">
        <v>6</v>
      </c>
      <c r="M12" s="10">
        <f t="shared" si="1"/>
        <v>8059.4549101412085</v>
      </c>
      <c r="N12" s="10">
        <f t="shared" si="1"/>
        <v>31385.43228498075</v>
      </c>
      <c r="O12" s="10">
        <f t="shared" si="1"/>
        <v>2367.8488446726578</v>
      </c>
      <c r="P12" s="9">
        <f t="shared" si="1"/>
        <v>2.2304236200256744</v>
      </c>
      <c r="Q12" s="9">
        <f t="shared" si="1"/>
        <v>1.3157894736842108</v>
      </c>
      <c r="R12" s="8">
        <f t="shared" si="1"/>
        <v>3.2092426187419774E-2</v>
      </c>
      <c r="S12" s="8">
        <f t="shared" si="1"/>
        <v>9.627727856225933E-2</v>
      </c>
      <c r="T12" s="10">
        <v>7960.6865013874485</v>
      </c>
      <c r="U12" s="10">
        <v>7930.4838640872777</v>
      </c>
      <c r="V12" s="10">
        <v>3908.3493327655365</v>
      </c>
      <c r="W12" s="10">
        <v>19977.528033658527</v>
      </c>
      <c r="X12" s="10">
        <v>3631.1912386141121</v>
      </c>
      <c r="Y12" s="10">
        <v>10670.341243660965</v>
      </c>
      <c r="Z12" s="10">
        <v>10986.143189523926</v>
      </c>
      <c r="AA12" s="12">
        <v>1.149761969780154</v>
      </c>
      <c r="AB12" s="10">
        <v>65065</v>
      </c>
      <c r="AC12" s="10">
        <v>719286</v>
      </c>
      <c r="AD12" s="10">
        <v>736322</v>
      </c>
      <c r="AE12" s="10">
        <v>668636</v>
      </c>
      <c r="AF12" s="10">
        <v>527530</v>
      </c>
      <c r="AG12" s="13">
        <f t="shared" si="2"/>
        <v>-2.313661686055829E-2</v>
      </c>
      <c r="AH12" s="10">
        <v>1451167.8953906449</v>
      </c>
    </row>
    <row r="13" spans="1:34" x14ac:dyDescent="0.25">
      <c r="A13" s="7" t="s">
        <v>43</v>
      </c>
      <c r="B13" s="7" t="s">
        <v>44</v>
      </c>
      <c r="C13" s="8">
        <v>46.440000000000005</v>
      </c>
      <c r="D13" s="8">
        <v>74.610000000000014</v>
      </c>
      <c r="E13" s="9">
        <f t="shared" si="0"/>
        <v>121.05000000000001</v>
      </c>
      <c r="F13" s="10">
        <v>74906.69</v>
      </c>
      <c r="G13" s="10">
        <v>2807027.12</v>
      </c>
      <c r="H13" s="10">
        <v>1466824.32</v>
      </c>
      <c r="I13" s="11">
        <v>151</v>
      </c>
      <c r="J13" s="11">
        <v>105</v>
      </c>
      <c r="K13" s="11">
        <v>1</v>
      </c>
      <c r="L13" s="11">
        <v>3</v>
      </c>
      <c r="M13" s="10">
        <f t="shared" si="1"/>
        <v>1612.9778208440998</v>
      </c>
      <c r="N13" s="10">
        <f t="shared" si="1"/>
        <v>60444.167097329882</v>
      </c>
      <c r="O13" s="10">
        <f t="shared" si="1"/>
        <v>31585.364341085271</v>
      </c>
      <c r="P13" s="9">
        <f t="shared" si="1"/>
        <v>3.2515073212747629</v>
      </c>
      <c r="Q13" s="9">
        <f t="shared" si="1"/>
        <v>2.2609819121447026</v>
      </c>
      <c r="R13" s="8">
        <f t="shared" si="1"/>
        <v>2.1533161068044787E-2</v>
      </c>
      <c r="S13" s="8">
        <f t="shared" si="1"/>
        <v>6.4599483204134361E-2</v>
      </c>
      <c r="T13" s="10">
        <v>1575.2990897293807</v>
      </c>
      <c r="U13" s="10">
        <v>15101.348966004964</v>
      </c>
      <c r="V13" s="10">
        <v>51548.385210542452</v>
      </c>
      <c r="W13" s="10">
        <v>28795.783806684176</v>
      </c>
      <c r="X13" s="10">
        <v>6169.4944381931437</v>
      </c>
      <c r="Y13" s="10">
        <v>7079.0229689972957</v>
      </c>
      <c r="Z13" s="10">
        <v>7288.5354088872582</v>
      </c>
      <c r="AA13" s="12">
        <v>1.273664137665355</v>
      </c>
      <c r="AB13" s="10">
        <v>117558</v>
      </c>
      <c r="AC13" s="10">
        <v>547128</v>
      </c>
      <c r="AD13" s="10">
        <v>690139</v>
      </c>
      <c r="AE13" s="10">
        <v>692926</v>
      </c>
      <c r="AF13" s="10">
        <v>722496</v>
      </c>
      <c r="AG13" s="13">
        <f t="shared" si="2"/>
        <v>-0.20722057440602545</v>
      </c>
      <c r="AH13" s="10">
        <v>1348764.8395978813</v>
      </c>
    </row>
    <row r="14" spans="1:34" ht="30" x14ac:dyDescent="0.25">
      <c r="A14" s="7" t="s">
        <v>45</v>
      </c>
      <c r="B14" s="7" t="s">
        <v>46</v>
      </c>
      <c r="C14" s="8">
        <v>47.07</v>
      </c>
      <c r="D14" s="8">
        <v>28.14</v>
      </c>
      <c r="E14" s="9">
        <f t="shared" si="0"/>
        <v>75.210000000000008</v>
      </c>
      <c r="F14" s="10">
        <v>46911.839999999997</v>
      </c>
      <c r="G14" s="10">
        <v>7283819.5999999996</v>
      </c>
      <c r="H14" s="10">
        <v>0</v>
      </c>
      <c r="I14" s="11">
        <v>110</v>
      </c>
      <c r="J14" s="11">
        <v>112</v>
      </c>
      <c r="K14" s="11">
        <v>1</v>
      </c>
      <c r="L14" s="11">
        <v>5</v>
      </c>
      <c r="M14" s="10">
        <f t="shared" si="1"/>
        <v>996.63989802421918</v>
      </c>
      <c r="N14" s="10">
        <f t="shared" si="1"/>
        <v>154744.41470150839</v>
      </c>
      <c r="O14" s="10">
        <f t="shared" si="1"/>
        <v>0</v>
      </c>
      <c r="P14" s="9">
        <f t="shared" si="1"/>
        <v>2.3369449755683025</v>
      </c>
      <c r="Q14" s="9">
        <f t="shared" si="1"/>
        <v>2.3794348842149988</v>
      </c>
      <c r="R14" s="8">
        <f t="shared" si="1"/>
        <v>2.1244954323348206E-2</v>
      </c>
      <c r="S14" s="8">
        <f t="shared" si="1"/>
        <v>0.10622477161674103</v>
      </c>
      <c r="T14" s="10">
        <v>795.49520185876793</v>
      </c>
      <c r="U14" s="10">
        <v>31596.646959100748</v>
      </c>
      <c r="V14" s="10">
        <v>0</v>
      </c>
      <c r="W14" s="10">
        <v>16914.428320907708</v>
      </c>
      <c r="X14" s="10">
        <v>5306.2900125031401</v>
      </c>
      <c r="Y14" s="10">
        <v>5708.0267964496843</v>
      </c>
      <c r="Z14" s="10">
        <v>9794.9381816771856</v>
      </c>
      <c r="AA14" s="12">
        <v>1.1997181631548777</v>
      </c>
      <c r="AB14" s="10">
        <v>70116</v>
      </c>
      <c r="AC14" s="10">
        <v>587179</v>
      </c>
      <c r="AD14" s="10">
        <v>619886</v>
      </c>
      <c r="AE14" s="10">
        <v>610399</v>
      </c>
      <c r="AF14" s="10">
        <v>399001</v>
      </c>
      <c r="AG14" s="13">
        <f t="shared" si="2"/>
        <v>-5.2762927376969311E-2</v>
      </c>
      <c r="AH14" s="10">
        <v>1204294.5916813922</v>
      </c>
    </row>
    <row r="15" spans="1:34" x14ac:dyDescent="0.25">
      <c r="A15" s="7" t="s">
        <v>47</v>
      </c>
      <c r="B15" s="7" t="s">
        <v>48</v>
      </c>
      <c r="C15" s="8">
        <v>47.92</v>
      </c>
      <c r="D15" s="8">
        <v>88.01</v>
      </c>
      <c r="E15" s="9">
        <f t="shared" si="0"/>
        <v>135.93</v>
      </c>
      <c r="F15" s="10">
        <v>219395.97</v>
      </c>
      <c r="G15" s="10">
        <v>937653.78</v>
      </c>
      <c r="H15" s="10">
        <v>556203.84</v>
      </c>
      <c r="I15" s="11">
        <v>118</v>
      </c>
      <c r="J15" s="11">
        <v>116</v>
      </c>
      <c r="K15" s="11">
        <v>0</v>
      </c>
      <c r="L15" s="11">
        <v>1</v>
      </c>
      <c r="M15" s="10">
        <f t="shared" si="1"/>
        <v>4578.3800083472452</v>
      </c>
      <c r="N15" s="10">
        <f t="shared" si="1"/>
        <v>19567.06552587646</v>
      </c>
      <c r="O15" s="10">
        <f t="shared" si="1"/>
        <v>11606.924874791317</v>
      </c>
      <c r="P15" s="9">
        <f t="shared" si="1"/>
        <v>2.4624373956594323</v>
      </c>
      <c r="Q15" s="9">
        <f t="shared" si="1"/>
        <v>2.4207011686143574</v>
      </c>
      <c r="R15" s="8">
        <f t="shared" si="1"/>
        <v>0</v>
      </c>
      <c r="S15" s="8">
        <f t="shared" si="1"/>
        <v>2.0868113522537562E-2</v>
      </c>
      <c r="T15" s="10">
        <v>4817.6823006268487</v>
      </c>
      <c r="U15" s="10">
        <v>5267.1870292727353</v>
      </c>
      <c r="V15" s="10">
        <v>20409.766786269694</v>
      </c>
      <c r="W15" s="10">
        <v>23496.385578253594</v>
      </c>
      <c r="X15" s="10">
        <v>7116.8098658567133</v>
      </c>
      <c r="Y15" s="10">
        <v>0</v>
      </c>
      <c r="Z15" s="10">
        <v>2536.7993010140235</v>
      </c>
      <c r="AA15" s="12">
        <v>1.1375106257401342</v>
      </c>
      <c r="AB15" s="10">
        <v>63645</v>
      </c>
      <c r="AC15" s="10">
        <v>526479</v>
      </c>
      <c r="AD15" s="10">
        <v>610571</v>
      </c>
      <c r="AE15" s="10">
        <v>560346</v>
      </c>
      <c r="AF15" s="10">
        <v>557401</v>
      </c>
      <c r="AG15" s="13">
        <f t="shared" si="2"/>
        <v>-0.13772681637352577</v>
      </c>
      <c r="AH15" s="10">
        <v>1297861.8654872829</v>
      </c>
    </row>
    <row r="16" spans="1:34" x14ac:dyDescent="0.25">
      <c r="A16" s="7" t="s">
        <v>49</v>
      </c>
      <c r="B16" s="7" t="s">
        <v>50</v>
      </c>
      <c r="C16" s="8">
        <v>35.020000000000003</v>
      </c>
      <c r="D16" s="8">
        <v>24.86</v>
      </c>
      <c r="E16" s="9">
        <f t="shared" si="0"/>
        <v>59.88</v>
      </c>
      <c r="F16" s="10">
        <v>520149.47</v>
      </c>
      <c r="G16" s="10">
        <v>506889.03</v>
      </c>
      <c r="H16" s="10">
        <v>94571.57</v>
      </c>
      <c r="I16" s="11">
        <v>66</v>
      </c>
      <c r="J16" s="11">
        <v>16</v>
      </c>
      <c r="K16" s="11">
        <v>1</v>
      </c>
      <c r="L16" s="11">
        <v>4</v>
      </c>
      <c r="M16" s="10">
        <f t="shared" si="1"/>
        <v>14852.926042261563</v>
      </c>
      <c r="N16" s="10">
        <f t="shared" si="1"/>
        <v>14474.272701313535</v>
      </c>
      <c r="O16" s="10">
        <f t="shared" si="1"/>
        <v>2700.5017133066817</v>
      </c>
      <c r="P16" s="9">
        <f t="shared" si="1"/>
        <v>1.8846373500856652</v>
      </c>
      <c r="Q16" s="9">
        <f t="shared" si="1"/>
        <v>0.45688178183894912</v>
      </c>
      <c r="R16" s="8">
        <f t="shared" si="1"/>
        <v>2.855511136493432E-2</v>
      </c>
      <c r="S16" s="8">
        <f t="shared" si="1"/>
        <v>0.11422044545973728</v>
      </c>
      <c r="T16" s="10">
        <v>9055.6119723050306</v>
      </c>
      <c r="U16" s="10">
        <v>2257.5077851297519</v>
      </c>
      <c r="V16" s="10">
        <v>2751.343353939279</v>
      </c>
      <c r="W16" s="10">
        <v>10419.409861554977</v>
      </c>
      <c r="X16" s="10">
        <v>778.26498232597521</v>
      </c>
      <c r="Y16" s="10">
        <v>5860.3094711584699</v>
      </c>
      <c r="Z16" s="10">
        <v>8045.003437082305</v>
      </c>
      <c r="AA16" s="12">
        <v>1.1460563112364588</v>
      </c>
      <c r="AB16" s="10">
        <v>39167</v>
      </c>
      <c r="AC16" s="10">
        <v>430830</v>
      </c>
      <c r="AD16" s="10">
        <v>497737</v>
      </c>
      <c r="AE16" s="10">
        <v>498050</v>
      </c>
      <c r="AF16" s="10">
        <v>500251</v>
      </c>
      <c r="AG16" s="13">
        <f t="shared" si="2"/>
        <v>-0.13442239576322434</v>
      </c>
      <c r="AH16" s="10">
        <v>881127.70308553043</v>
      </c>
    </row>
    <row r="17" spans="1:34" x14ac:dyDescent="0.25">
      <c r="A17" s="7" t="s">
        <v>51</v>
      </c>
      <c r="B17" s="7" t="s">
        <v>52</v>
      </c>
      <c r="C17" s="8">
        <v>36.04</v>
      </c>
      <c r="D17" s="8">
        <v>40.19</v>
      </c>
      <c r="E17" s="9">
        <f t="shared" si="0"/>
        <v>76.22999999999999</v>
      </c>
      <c r="F17" s="10">
        <v>307714.12</v>
      </c>
      <c r="G17" s="10">
        <v>1699549.26</v>
      </c>
      <c r="H17" s="10">
        <v>26707.24</v>
      </c>
      <c r="I17" s="11">
        <v>153</v>
      </c>
      <c r="J17" s="11">
        <v>179</v>
      </c>
      <c r="K17" s="11">
        <v>1</v>
      </c>
      <c r="L17" s="11">
        <v>4</v>
      </c>
      <c r="M17" s="10">
        <f t="shared" si="1"/>
        <v>8538.1276359600452</v>
      </c>
      <c r="N17" s="10">
        <f t="shared" si="1"/>
        <v>47157.304661487236</v>
      </c>
      <c r="O17" s="10">
        <f t="shared" si="1"/>
        <v>741.0443951165372</v>
      </c>
      <c r="P17" s="9">
        <f t="shared" si="1"/>
        <v>4.2452830188679247</v>
      </c>
      <c r="Q17" s="9">
        <f t="shared" si="1"/>
        <v>4.9667036625971148</v>
      </c>
      <c r="R17" s="8">
        <f t="shared" si="1"/>
        <v>2.774694783573807E-2</v>
      </c>
      <c r="S17" s="8">
        <f t="shared" si="1"/>
        <v>0.11098779134295228</v>
      </c>
      <c r="T17" s="10">
        <v>5860.703354040369</v>
      </c>
      <c r="U17" s="10">
        <v>8280.6187746719825</v>
      </c>
      <c r="V17" s="10">
        <v>850.01359480117128</v>
      </c>
      <c r="W17" s="10">
        <v>26424.287573810925</v>
      </c>
      <c r="X17" s="10">
        <v>9525.1803690867673</v>
      </c>
      <c r="Y17" s="10">
        <v>6411.10988631704</v>
      </c>
      <c r="Z17" s="10">
        <v>8801.1394832937185</v>
      </c>
      <c r="AA17" s="12">
        <v>1.2191107081305967</v>
      </c>
      <c r="AB17" s="10">
        <v>66153</v>
      </c>
      <c r="AC17" s="10">
        <v>460085</v>
      </c>
      <c r="AD17" s="10">
        <v>467815</v>
      </c>
      <c r="AE17" s="10">
        <v>373323</v>
      </c>
      <c r="AF17" s="10">
        <v>323487</v>
      </c>
      <c r="AG17" s="13">
        <f t="shared" si="2"/>
        <v>-1.6523625792246935E-2</v>
      </c>
      <c r="AH17" s="10">
        <v>999370.1432542121</v>
      </c>
    </row>
    <row r="18" spans="1:34" x14ac:dyDescent="0.25">
      <c r="A18" s="7" t="s">
        <v>53</v>
      </c>
      <c r="B18" s="7" t="s">
        <v>54</v>
      </c>
      <c r="C18" s="8">
        <v>30.72</v>
      </c>
      <c r="D18" s="8">
        <v>32.060000000000009</v>
      </c>
      <c r="E18" s="9">
        <f t="shared" si="0"/>
        <v>62.780000000000008</v>
      </c>
      <c r="F18" s="10">
        <v>900</v>
      </c>
      <c r="G18" s="10">
        <v>902451.22</v>
      </c>
      <c r="H18" s="10">
        <v>41002.71</v>
      </c>
      <c r="I18" s="11">
        <v>102</v>
      </c>
      <c r="J18" s="11">
        <v>63</v>
      </c>
      <c r="K18" s="11">
        <v>1</v>
      </c>
      <c r="L18" s="11">
        <v>0</v>
      </c>
      <c r="M18" s="10">
        <f t="shared" si="1"/>
        <v>29.296875</v>
      </c>
      <c r="N18" s="10">
        <f t="shared" si="1"/>
        <v>29376.667317708332</v>
      </c>
      <c r="O18" s="10">
        <f t="shared" si="1"/>
        <v>1334.7236328125</v>
      </c>
      <c r="P18" s="9">
        <f t="shared" si="1"/>
        <v>3.3203125</v>
      </c>
      <c r="Q18" s="9">
        <f t="shared" si="1"/>
        <v>2.05078125</v>
      </c>
      <c r="R18" s="8">
        <f t="shared" si="1"/>
        <v>3.2552083333333336E-2</v>
      </c>
      <c r="S18" s="8">
        <f t="shared" si="1"/>
        <v>0</v>
      </c>
      <c r="T18" s="10">
        <v>16.88141591346022</v>
      </c>
      <c r="U18" s="10">
        <v>4330.2883482575662</v>
      </c>
      <c r="V18" s="10">
        <v>1285.2081472835141</v>
      </c>
      <c r="W18" s="10">
        <v>17349.06499017428</v>
      </c>
      <c r="X18" s="10">
        <v>3301.6024076092522</v>
      </c>
      <c r="Y18" s="10">
        <v>6313.8937104457582</v>
      </c>
      <c r="Z18" s="10">
        <v>0</v>
      </c>
      <c r="AA18" s="12">
        <v>1.1286145360358368</v>
      </c>
      <c r="AB18" s="10">
        <v>32597</v>
      </c>
      <c r="AC18" s="10">
        <v>286044</v>
      </c>
      <c r="AD18" s="10">
        <v>331301</v>
      </c>
      <c r="AE18" s="10">
        <v>311051</v>
      </c>
      <c r="AF18" s="10">
        <v>263458</v>
      </c>
      <c r="AG18" s="13">
        <f t="shared" si="2"/>
        <v>-0.13660387381867245</v>
      </c>
      <c r="AH18" s="10">
        <v>705147.38593252667</v>
      </c>
    </row>
    <row r="19" spans="1:34" x14ac:dyDescent="0.25">
      <c r="A19" s="7" t="s">
        <v>55</v>
      </c>
      <c r="B19" s="7" t="s">
        <v>56</v>
      </c>
      <c r="C19" s="8">
        <v>28.780000000000005</v>
      </c>
      <c r="D19" s="8">
        <v>16.55</v>
      </c>
      <c r="E19" s="9">
        <f t="shared" si="0"/>
        <v>45.330000000000005</v>
      </c>
      <c r="F19" s="10">
        <v>27930</v>
      </c>
      <c r="G19" s="10">
        <v>125131.08</v>
      </c>
      <c r="H19" s="10">
        <v>2450</v>
      </c>
      <c r="I19" s="11">
        <v>97</v>
      </c>
      <c r="J19" s="11">
        <v>83</v>
      </c>
      <c r="K19" s="11">
        <v>2</v>
      </c>
      <c r="L19" s="11">
        <v>0</v>
      </c>
      <c r="M19" s="10">
        <f t="shared" si="1"/>
        <v>970.46560111188307</v>
      </c>
      <c r="N19" s="10">
        <f t="shared" si="1"/>
        <v>4347.8485059068789</v>
      </c>
      <c r="O19" s="10">
        <f t="shared" si="1"/>
        <v>85.12856150104237</v>
      </c>
      <c r="P19" s="9">
        <f t="shared" si="1"/>
        <v>3.3703961084086167</v>
      </c>
      <c r="Q19" s="9">
        <f t="shared" si="1"/>
        <v>2.8839471855455172</v>
      </c>
      <c r="R19" s="8">
        <f t="shared" si="1"/>
        <v>6.9492703266157044E-2</v>
      </c>
      <c r="S19" s="8">
        <f t="shared" si="1"/>
        <v>0</v>
      </c>
      <c r="T19" s="10">
        <v>590.37131941606231</v>
      </c>
      <c r="U19" s="10">
        <v>1524.4523055187904</v>
      </c>
      <c r="V19" s="10">
        <v>543.86638582050227</v>
      </c>
      <c r="W19" s="10">
        <v>9358.2214186067285</v>
      </c>
      <c r="X19" s="10">
        <v>6071.0838769857528</v>
      </c>
      <c r="Y19" s="10">
        <v>2797.8187746350009</v>
      </c>
      <c r="Z19" s="10">
        <v>0</v>
      </c>
      <c r="AA19" s="12">
        <v>1.1127030881897069</v>
      </c>
      <c r="AB19" s="10">
        <v>20886</v>
      </c>
      <c r="AC19" s="10">
        <v>286528</v>
      </c>
      <c r="AD19" s="10">
        <v>293550</v>
      </c>
      <c r="AE19" s="10">
        <v>192562</v>
      </c>
      <c r="AF19" s="10">
        <v>126015</v>
      </c>
      <c r="AG19" s="13">
        <f t="shared" si="2"/>
        <v>-2.3920967467211719E-2</v>
      </c>
      <c r="AH19" s="10">
        <v>588651.06697477936</v>
      </c>
    </row>
    <row r="20" spans="1:34" x14ac:dyDescent="0.25">
      <c r="A20" s="7" t="s">
        <v>57</v>
      </c>
      <c r="B20" s="7" t="s">
        <v>58</v>
      </c>
      <c r="C20" s="8">
        <v>14.483500000000005</v>
      </c>
      <c r="D20" s="8">
        <v>21.951000000000011</v>
      </c>
      <c r="E20" s="9">
        <f t="shared" si="0"/>
        <v>36.434500000000014</v>
      </c>
      <c r="F20" s="10">
        <v>529450.37</v>
      </c>
      <c r="G20" s="10">
        <v>688957.11</v>
      </c>
      <c r="H20" s="10">
        <v>7981.71</v>
      </c>
      <c r="I20" s="11">
        <v>174</v>
      </c>
      <c r="J20" s="11">
        <v>153</v>
      </c>
      <c r="K20" s="11">
        <v>4</v>
      </c>
      <c r="L20" s="11">
        <v>25</v>
      </c>
      <c r="M20" s="10">
        <f t="shared" si="1"/>
        <v>36555.416163220201</v>
      </c>
      <c r="N20" s="10">
        <f t="shared" si="1"/>
        <v>47568.413021714347</v>
      </c>
      <c r="O20" s="10">
        <f t="shared" si="1"/>
        <v>551.08986087616927</v>
      </c>
      <c r="P20" s="9">
        <f t="shared" si="1"/>
        <v>12.01367072876031</v>
      </c>
      <c r="Q20" s="9">
        <f t="shared" si="1"/>
        <v>10.563744951151307</v>
      </c>
      <c r="R20" s="8">
        <f t="shared" si="1"/>
        <v>0.27617633859219104</v>
      </c>
      <c r="S20" s="8">
        <f t="shared" si="1"/>
        <v>1.7261021162011938</v>
      </c>
      <c r="T20" s="10">
        <v>13078.228764363534</v>
      </c>
      <c r="U20" s="10">
        <v>9808.6715732726498</v>
      </c>
      <c r="V20" s="10">
        <v>2070.5772408204366</v>
      </c>
      <c r="W20" s="10">
        <v>19617.3431465453</v>
      </c>
      <c r="X20" s="10">
        <v>13078.228764363534</v>
      </c>
      <c r="Y20" s="10">
        <v>6539.1143821817668</v>
      </c>
      <c r="Z20" s="10">
        <v>3269.5571910908834</v>
      </c>
      <c r="AA20" s="12">
        <v>1.6189986941943926</v>
      </c>
      <c r="AB20" s="10">
        <v>67462</v>
      </c>
      <c r="AC20" s="10">
        <v>185627</v>
      </c>
      <c r="AD20" s="10">
        <v>191702</v>
      </c>
      <c r="AE20" s="10">
        <v>135928</v>
      </c>
      <c r="AF20" s="10">
        <v>111828</v>
      </c>
      <c r="AG20" s="13">
        <f t="shared" si="2"/>
        <v>-3.1689810226288716E-2</v>
      </c>
      <c r="AH20" s="10">
        <v>444152.37746504071</v>
      </c>
    </row>
    <row r="21" spans="1:34" x14ac:dyDescent="0.25">
      <c r="A21" s="7" t="s">
        <v>59</v>
      </c>
      <c r="B21" s="7" t="s">
        <v>60</v>
      </c>
      <c r="C21" s="8">
        <v>15.370000000000003</v>
      </c>
      <c r="D21" s="8">
        <v>7.46</v>
      </c>
      <c r="E21" s="9">
        <f t="shared" si="0"/>
        <v>22.830000000000002</v>
      </c>
      <c r="F21" s="10">
        <v>202665.82</v>
      </c>
      <c r="G21" s="10">
        <v>243172.63</v>
      </c>
      <c r="H21" s="10">
        <v>53500</v>
      </c>
      <c r="I21" s="11">
        <v>73</v>
      </c>
      <c r="J21" s="11">
        <v>60</v>
      </c>
      <c r="K21" s="11">
        <v>0</v>
      </c>
      <c r="L21" s="11">
        <v>1</v>
      </c>
      <c r="M21" s="10">
        <f t="shared" si="1"/>
        <v>13185.804814573843</v>
      </c>
      <c r="N21" s="10">
        <f t="shared" si="1"/>
        <v>15821.251138581651</v>
      </c>
      <c r="O21" s="10">
        <f t="shared" si="1"/>
        <v>3480.8067664281061</v>
      </c>
      <c r="P21" s="9">
        <f t="shared" si="1"/>
        <v>4.749512036434612</v>
      </c>
      <c r="Q21" s="9">
        <f t="shared" si="1"/>
        <v>3.9037085230969413</v>
      </c>
      <c r="R21" s="8">
        <f t="shared" si="1"/>
        <v>0</v>
      </c>
      <c r="S21" s="8">
        <f t="shared" si="1"/>
        <v>6.5061808718282363E-2</v>
      </c>
      <c r="T21" s="10">
        <v>4214.9760073447551</v>
      </c>
      <c r="U21" s="10">
        <v>2914.8997409815033</v>
      </c>
      <c r="V21" s="10">
        <v>11685.308878239721</v>
      </c>
      <c r="W21" s="10">
        <v>6929.5450682436149</v>
      </c>
      <c r="X21" s="10">
        <v>4318.1693683387557</v>
      </c>
      <c r="Y21" s="10">
        <v>0</v>
      </c>
      <c r="Z21" s="10">
        <v>110.1133188926383</v>
      </c>
      <c r="AA21" s="12">
        <v>1.3098558646222411</v>
      </c>
      <c r="AB21" s="10">
        <v>30173</v>
      </c>
      <c r="AC21" s="10">
        <v>143615</v>
      </c>
      <c r="AD21" s="10">
        <v>136507</v>
      </c>
      <c r="AE21" s="10">
        <v>120542</v>
      </c>
      <c r="AF21" s="10"/>
      <c r="AG21" s="13">
        <f t="shared" si="2"/>
        <v>5.2070589786604352E-2</v>
      </c>
      <c r="AH21" s="10">
        <v>330499.32949212409</v>
      </c>
    </row>
    <row r="22" spans="1:34" x14ac:dyDescent="0.25">
      <c r="A22" s="7" t="s">
        <v>61</v>
      </c>
      <c r="B22" s="7" t="s">
        <v>62</v>
      </c>
      <c r="C22" s="8">
        <v>9.16</v>
      </c>
      <c r="D22" s="8">
        <v>6.3</v>
      </c>
      <c r="E22" s="9">
        <f t="shared" si="0"/>
        <v>15.46</v>
      </c>
      <c r="F22" s="10">
        <v>25063.07</v>
      </c>
      <c r="G22" s="10">
        <v>177720</v>
      </c>
      <c r="H22" s="10">
        <v>27100</v>
      </c>
      <c r="I22" s="11">
        <v>21</v>
      </c>
      <c r="J22" s="11">
        <v>48</v>
      </c>
      <c r="K22" s="11">
        <v>0</v>
      </c>
      <c r="L22" s="11">
        <v>0</v>
      </c>
      <c r="M22" s="10">
        <f t="shared" si="1"/>
        <v>2736.1430131004367</v>
      </c>
      <c r="N22" s="10">
        <f t="shared" si="1"/>
        <v>19401.746724890829</v>
      </c>
      <c r="O22" s="10">
        <f t="shared" si="1"/>
        <v>2958.5152838427948</v>
      </c>
      <c r="P22" s="9">
        <f t="shared" si="1"/>
        <v>2.2925764192139737</v>
      </c>
      <c r="Q22" s="9">
        <f t="shared" si="1"/>
        <v>5.2401746724890828</v>
      </c>
      <c r="R22" s="8">
        <f t="shared" si="1"/>
        <v>0</v>
      </c>
      <c r="S22" s="8">
        <f t="shared" si="1"/>
        <v>0</v>
      </c>
      <c r="T22" s="10">
        <v>540.47680740888688</v>
      </c>
      <c r="U22" s="10">
        <v>2208.8866639068092</v>
      </c>
      <c r="V22" s="10">
        <v>6137.3925847819373</v>
      </c>
      <c r="W22" s="10">
        <v>2066.9470779256476</v>
      </c>
      <c r="X22" s="10">
        <v>3581.936299374418</v>
      </c>
      <c r="Y22" s="10">
        <v>0</v>
      </c>
      <c r="Z22" s="10">
        <v>0</v>
      </c>
      <c r="AA22" s="12">
        <v>1.2415602030054718</v>
      </c>
      <c r="AB22" s="10">
        <v>14536</v>
      </c>
      <c r="AC22" s="10">
        <v>74710</v>
      </c>
      <c r="AD22" s="10"/>
      <c r="AE22" s="10"/>
      <c r="AF22" s="10"/>
      <c r="AG22" s="13">
        <v>1</v>
      </c>
      <c r="AH22" s="10">
        <v>184172.18262056261</v>
      </c>
    </row>
    <row r="23" spans="1:34" x14ac:dyDescent="0.25">
      <c r="A23" s="7" t="s">
        <v>63</v>
      </c>
      <c r="B23" s="7" t="s">
        <v>64</v>
      </c>
      <c r="C23" s="14">
        <v>6.36</v>
      </c>
      <c r="D23" s="14">
        <v>0.1</v>
      </c>
      <c r="E23" s="9">
        <f t="shared" si="0"/>
        <v>6.46</v>
      </c>
      <c r="F23" s="10">
        <v>0</v>
      </c>
      <c r="G23" s="10">
        <v>39503</v>
      </c>
      <c r="H23" s="10">
        <v>11278</v>
      </c>
      <c r="I23" s="11">
        <v>3</v>
      </c>
      <c r="J23" s="11">
        <v>27</v>
      </c>
      <c r="K23" s="15">
        <v>0</v>
      </c>
      <c r="L23" s="15">
        <v>0</v>
      </c>
      <c r="M23" s="16">
        <f t="shared" si="1"/>
        <v>0</v>
      </c>
      <c r="N23" s="16">
        <f t="shared" si="1"/>
        <v>6211.1635220125781</v>
      </c>
      <c r="O23" s="16">
        <f t="shared" si="1"/>
        <v>1773.2704402515722</v>
      </c>
      <c r="P23" s="17">
        <f t="shared" si="1"/>
        <v>0.47169811320754712</v>
      </c>
      <c r="Q23" s="17">
        <f t="shared" si="1"/>
        <v>4.2452830188679247</v>
      </c>
      <c r="R23" s="14">
        <f t="shared" si="1"/>
        <v>0</v>
      </c>
      <c r="S23" s="14">
        <f t="shared" si="1"/>
        <v>0</v>
      </c>
      <c r="T23" s="16">
        <v>0</v>
      </c>
      <c r="U23" s="16">
        <v>433.00267886343767</v>
      </c>
      <c r="V23" s="16">
        <v>2252.5273845513307</v>
      </c>
      <c r="W23" s="16">
        <v>260.40822238032735</v>
      </c>
      <c r="X23" s="16">
        <v>1776.903164477528</v>
      </c>
      <c r="Y23" s="16">
        <v>0</v>
      </c>
      <c r="Z23" s="16">
        <v>0</v>
      </c>
      <c r="AA23" s="18">
        <v>1.128176849528234</v>
      </c>
      <c r="AB23" s="16">
        <v>4723</v>
      </c>
      <c r="AC23" s="16">
        <v>41569</v>
      </c>
      <c r="AD23" s="16">
        <v>40658</v>
      </c>
      <c r="AE23" s="16">
        <v>32046</v>
      </c>
      <c r="AF23" s="16">
        <v>43616</v>
      </c>
      <c r="AG23" s="13">
        <f t="shared" si="2"/>
        <v>2.2406414481774804E-2</v>
      </c>
      <c r="AH23" s="16">
        <v>102475.12415860759</v>
      </c>
    </row>
    <row r="24" spans="1:34" x14ac:dyDescent="0.25">
      <c r="A24" s="7" t="s">
        <v>65</v>
      </c>
      <c r="B24" s="7" t="s">
        <v>66</v>
      </c>
      <c r="C24" s="14">
        <v>4.57</v>
      </c>
      <c r="D24" s="14">
        <v>1.0990551964196917</v>
      </c>
      <c r="E24" s="9">
        <f t="shared" si="0"/>
        <v>5.6690551964196922</v>
      </c>
      <c r="F24" s="10">
        <v>0</v>
      </c>
      <c r="G24" s="10">
        <v>1643.94</v>
      </c>
      <c r="H24" s="10">
        <v>0</v>
      </c>
      <c r="I24" s="11">
        <v>7</v>
      </c>
      <c r="J24" s="11">
        <v>35</v>
      </c>
      <c r="K24" s="15">
        <v>0</v>
      </c>
      <c r="L24" s="15">
        <v>0</v>
      </c>
      <c r="M24" s="16">
        <f t="shared" si="1"/>
        <v>0</v>
      </c>
      <c r="N24" s="16">
        <f t="shared" si="1"/>
        <v>359.72428884026255</v>
      </c>
      <c r="O24" s="16">
        <f t="shared" si="1"/>
        <v>0</v>
      </c>
      <c r="P24" s="17">
        <f t="shared" si="1"/>
        <v>1.5317286652078774</v>
      </c>
      <c r="Q24" s="17">
        <f t="shared" si="1"/>
        <v>7.6586433260393871</v>
      </c>
      <c r="R24" s="14">
        <f t="shared" si="1"/>
        <v>0</v>
      </c>
      <c r="S24" s="14">
        <f t="shared" si="1"/>
        <v>0</v>
      </c>
      <c r="T24" s="16">
        <v>0</v>
      </c>
      <c r="U24" s="16">
        <v>18.826667295151935</v>
      </c>
      <c r="V24" s="16">
        <v>0</v>
      </c>
      <c r="W24" s="16">
        <v>634.83148652400519</v>
      </c>
      <c r="X24" s="16">
        <v>2406.550733228255</v>
      </c>
      <c r="Y24" s="16">
        <v>0</v>
      </c>
      <c r="Z24" s="16">
        <v>0</v>
      </c>
      <c r="AA24" s="18">
        <v>1.1106295723573456</v>
      </c>
      <c r="AB24" s="16">
        <v>3060</v>
      </c>
      <c r="AC24" s="16">
        <v>30722</v>
      </c>
      <c r="AD24" s="16">
        <v>37454</v>
      </c>
      <c r="AE24" s="16">
        <v>33604</v>
      </c>
      <c r="AF24" s="16">
        <v>11154</v>
      </c>
      <c r="AG24" s="13">
        <f t="shared" si="2"/>
        <v>-0.17974048165749987</v>
      </c>
      <c r="AH24" s="16">
        <v>75734.989174321076</v>
      </c>
    </row>
    <row r="25" spans="1:34" s="1" customFormat="1" ht="15.75" x14ac:dyDescent="0.25">
      <c r="A25" s="19" t="s">
        <v>67</v>
      </c>
      <c r="B25" s="19"/>
      <c r="C25" s="20">
        <f t="shared" ref="C25:L25" si="3">SUM(C3:C24)</f>
        <v>2070.775903083028</v>
      </c>
      <c r="D25" s="20">
        <f t="shared" si="3"/>
        <v>1721.8947243888867</v>
      </c>
      <c r="E25" s="21">
        <f t="shared" si="3"/>
        <v>3792.6706274719154</v>
      </c>
      <c r="F25" s="22">
        <f t="shared" si="3"/>
        <v>26107507.820000004</v>
      </c>
      <c r="G25" s="22">
        <f t="shared" si="3"/>
        <v>46942408.010000005</v>
      </c>
      <c r="H25" s="22">
        <f t="shared" si="3"/>
        <v>7463865.6500000004</v>
      </c>
      <c r="I25" s="23">
        <f t="shared" si="3"/>
        <v>7487</v>
      </c>
      <c r="J25" s="23">
        <f t="shared" si="3"/>
        <v>6085</v>
      </c>
      <c r="K25" s="23">
        <f t="shared" si="3"/>
        <v>58</v>
      </c>
      <c r="L25" s="23">
        <f t="shared" si="3"/>
        <v>140</v>
      </c>
      <c r="M25" s="22">
        <f t="shared" ref="M25:S25" si="4">F25/$C$25</f>
        <v>12607.596882468271</v>
      </c>
      <c r="N25" s="22">
        <f t="shared" si="4"/>
        <v>22668.994718410071</v>
      </c>
      <c r="O25" s="22">
        <f t="shared" si="4"/>
        <v>3604.3811592010475</v>
      </c>
      <c r="P25" s="21">
        <f t="shared" si="4"/>
        <v>3.6155529861310192</v>
      </c>
      <c r="Q25" s="21">
        <f t="shared" si="4"/>
        <v>2.9385120770144586</v>
      </c>
      <c r="R25" s="20">
        <f t="shared" si="4"/>
        <v>2.8008825056177255E-2</v>
      </c>
      <c r="S25" s="20">
        <f t="shared" si="4"/>
        <v>6.760750875628993E-2</v>
      </c>
      <c r="T25" s="22">
        <f t="shared" ref="T25:Z25" si="5">SUM(T3:T24)</f>
        <v>461698.57785332942</v>
      </c>
      <c r="U25" s="22">
        <f t="shared" si="5"/>
        <v>234090.07162641379</v>
      </c>
      <c r="V25" s="22">
        <f t="shared" si="5"/>
        <v>262008.31790705828</v>
      </c>
      <c r="W25" s="22">
        <f t="shared" si="5"/>
        <v>1236185.6466024837</v>
      </c>
      <c r="X25" s="22">
        <f t="shared" si="5"/>
        <v>331936.93115856446</v>
      </c>
      <c r="Y25" s="22">
        <f t="shared" si="5"/>
        <v>330269.32867238193</v>
      </c>
      <c r="Z25" s="22">
        <f t="shared" si="5"/>
        <v>238200.29947197865</v>
      </c>
      <c r="AA25" s="22"/>
      <c r="AB25" s="22">
        <f>SUM(AB3:AB24)</f>
        <v>3094390</v>
      </c>
      <c r="AC25" s="22">
        <f>SUM(AC3:AC24)</f>
        <v>23400000</v>
      </c>
      <c r="AD25" s="22">
        <f>SUM(AD3:AD24)</f>
        <v>25000000</v>
      </c>
      <c r="AE25" s="22">
        <f>SUM(AE3:AE24)</f>
        <v>22975388</v>
      </c>
      <c r="AF25" s="22">
        <f>SUM(AF3:AF24)</f>
        <v>19874913</v>
      </c>
      <c r="AG25" s="13">
        <f t="shared" si="2"/>
        <v>-6.4000000000000001E-2</v>
      </c>
      <c r="AH25" s="22">
        <f>SUM(AH3:AH24)</f>
        <v>51657285.459851719</v>
      </c>
    </row>
    <row r="26" spans="1:34" x14ac:dyDescent="0.25">
      <c r="M26" s="2"/>
      <c r="N26" s="2"/>
      <c r="O26" s="2"/>
      <c r="P26" s="2"/>
      <c r="Q26" s="2"/>
      <c r="R26" s="2"/>
      <c r="S26" s="2"/>
    </row>
  </sheetData>
  <mergeCells count="3">
    <mergeCell ref="F1:L1"/>
    <mergeCell ref="M1:S1"/>
    <mergeCell ref="T1:Z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ZI rādītāji 2019</vt:lpstr>
    </vt:vector>
  </TitlesOfParts>
  <Company>Izgl'itibas un zinatnes ministrija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Zommere - Rotčenkova</dc:creator>
  <cp:lastModifiedBy>Kristīne Zommere - Rotčenkova</cp:lastModifiedBy>
  <dcterms:created xsi:type="dcterms:W3CDTF">2019-01-30T12:16:18Z</dcterms:created>
  <dcterms:modified xsi:type="dcterms:W3CDTF">2019-02-13T11:16:19Z</dcterms:modified>
</cp:coreProperties>
</file>