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mc:AlternateContent xmlns:mc="http://schemas.openxmlformats.org/markup-compatibility/2006">
    <mc:Choice Requires="x15">
      <x15ac:absPath xmlns:x15ac="http://schemas.microsoft.com/office/spreadsheetml/2010/11/ac" url="F:\Austra_portd_2\Austra_dators\jaunā_mape\Finansu_pārskats\Finansu_parskats_kopā\"/>
    </mc:Choice>
  </mc:AlternateContent>
  <xr:revisionPtr revIDLastSave="0" documentId="13_ncr:1_{0074565D-7DF9-4FF0-A8F1-492270C65F87}" xr6:coauthVersionLast="45" xr6:coauthVersionMax="45" xr10:uidLastSave="{00000000-0000-0000-0000-000000000000}"/>
  <bookViews>
    <workbookView xWindow="-120" yWindow="-120" windowWidth="29040" windowHeight="15840" firstSheet="3" activeTab="10" xr2:uid="{00000000-000D-0000-FFFF-FFFF00000000}"/>
  </bookViews>
  <sheets>
    <sheet name="KOPSAVILKUMS" sheetId="9" r:id="rId1"/>
    <sheet name="1.1." sheetId="7" r:id="rId2"/>
    <sheet name="1.2." sheetId="8" r:id="rId3"/>
    <sheet name="1.3." sheetId="2" r:id="rId4"/>
    <sheet name="1.4." sheetId="5" r:id="rId5"/>
    <sheet name="1.5." sheetId="16" r:id="rId6"/>
    <sheet name="1.6." sheetId="3" r:id="rId7"/>
    <sheet name="1.7." sheetId="6" r:id="rId8"/>
    <sheet name="1.8." sheetId="13" r:id="rId9"/>
    <sheet name="1.9." sheetId="15" r:id="rId10"/>
    <sheet name="2.1." sheetId="17" r:id="rId11"/>
    <sheet name="2.2." sheetId="18" r:id="rId12"/>
    <sheet name="2.3." sheetId="19" r:id="rId13"/>
    <sheet name="2.4." sheetId="22" r:id="rId14"/>
    <sheet name="2.5." sheetId="21" r:id="rId15"/>
    <sheet name="2.6." sheetId="20" r:id="rId16"/>
  </sheets>
  <definedNames>
    <definedName name="_xlnm.Print_Area" localSheetId="2">'1.2.'!$A$1:$E$23</definedName>
    <definedName name="_xlnm.Print_Area" localSheetId="13">'2.4.'!$A$1:$BO$3</definedName>
    <definedName name="_xlnm.Print_Area" localSheetId="14">'2.5.'!$A$1:$BP$27</definedName>
    <definedName name="_xlnm.Print_Area" localSheetId="15">'2.6.'!$A$1:$I$1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27" i="19" l="1"/>
  <c r="M27" i="19"/>
  <c r="L27" i="19"/>
  <c r="K27" i="19"/>
  <c r="J27" i="19"/>
  <c r="I27" i="19"/>
  <c r="H27" i="19"/>
  <c r="G27" i="19"/>
  <c r="F27" i="19"/>
  <c r="E27" i="19"/>
  <c r="D27" i="19"/>
  <c r="C27" i="19"/>
  <c r="O22" i="19"/>
  <c r="O21" i="19"/>
  <c r="O19" i="19"/>
  <c r="O18" i="19"/>
  <c r="O17" i="19"/>
  <c r="O16" i="19"/>
  <c r="O27" i="19" s="1"/>
  <c r="T78" i="18"/>
  <c r="S78" i="18"/>
  <c r="R78" i="18"/>
  <c r="Q78" i="18"/>
  <c r="P78" i="18"/>
  <c r="O78" i="18"/>
  <c r="N78" i="18"/>
  <c r="M78" i="18"/>
  <c r="L78" i="18"/>
  <c r="K78" i="18"/>
  <c r="J78" i="18"/>
  <c r="I78" i="18"/>
  <c r="H78" i="18"/>
  <c r="G78" i="18"/>
  <c r="F78" i="18"/>
  <c r="E78" i="18"/>
  <c r="D78" i="18"/>
  <c r="V78" i="18" s="1"/>
  <c r="V77" i="18"/>
  <c r="U77" i="18"/>
  <c r="V76" i="18"/>
  <c r="U76" i="18"/>
  <c r="V75" i="18"/>
  <c r="U75" i="18"/>
  <c r="V74" i="18"/>
  <c r="U74" i="18"/>
  <c r="V73" i="18"/>
  <c r="U73" i="18"/>
  <c r="V72" i="18"/>
  <c r="U72" i="18"/>
  <c r="V71" i="18"/>
  <c r="U71" i="18"/>
  <c r="V70" i="18"/>
  <c r="U70" i="18"/>
  <c r="V69" i="18"/>
  <c r="U69" i="18"/>
  <c r="V68" i="18"/>
  <c r="U68" i="18"/>
  <c r="V67" i="18"/>
  <c r="U67" i="18"/>
  <c r="V66" i="18"/>
  <c r="U66" i="18"/>
  <c r="V65" i="18"/>
  <c r="U65" i="18"/>
  <c r="V64" i="18"/>
  <c r="U64" i="18"/>
  <c r="V63" i="18"/>
  <c r="U63" i="18"/>
  <c r="V62" i="18"/>
  <c r="U62" i="18"/>
  <c r="V61" i="18"/>
  <c r="U61" i="18"/>
  <c r="V60" i="18"/>
  <c r="U60" i="18"/>
  <c r="V59" i="18"/>
  <c r="U59" i="18"/>
  <c r="V58" i="18"/>
  <c r="U58" i="18"/>
  <c r="V57" i="18"/>
  <c r="U57" i="18"/>
  <c r="T52" i="18"/>
  <c r="U52" i="18" s="1"/>
  <c r="S52" i="18"/>
  <c r="R52" i="18"/>
  <c r="Q52" i="18"/>
  <c r="P52" i="18"/>
  <c r="O52" i="18"/>
  <c r="N52" i="18"/>
  <c r="M52" i="18"/>
  <c r="L52" i="18"/>
  <c r="K52" i="18"/>
  <c r="J52" i="18"/>
  <c r="I52" i="18"/>
  <c r="H52" i="18"/>
  <c r="G52" i="18"/>
  <c r="F52" i="18"/>
  <c r="E52" i="18"/>
  <c r="D52" i="18"/>
  <c r="V52" i="18" s="1"/>
  <c r="V51" i="18"/>
  <c r="U51" i="18"/>
  <c r="V50" i="18"/>
  <c r="U50" i="18"/>
  <c r="V49" i="18"/>
  <c r="U49" i="18"/>
  <c r="V48" i="18"/>
  <c r="U48" i="18"/>
  <c r="V47" i="18"/>
  <c r="U47" i="18"/>
  <c r="V45" i="18"/>
  <c r="U45" i="18"/>
  <c r="V44" i="18"/>
  <c r="U44" i="18"/>
  <c r="V43" i="18"/>
  <c r="U43" i="18"/>
  <c r="V42" i="18"/>
  <c r="U42" i="18"/>
  <c r="V41" i="18"/>
  <c r="U41" i="18"/>
  <c r="V40" i="18"/>
  <c r="U40" i="18"/>
  <c r="V39" i="18"/>
  <c r="U39" i="18"/>
  <c r="V38" i="18"/>
  <c r="U38" i="18"/>
  <c r="V37" i="18"/>
  <c r="U37" i="18"/>
  <c r="V36" i="18"/>
  <c r="U36" i="18"/>
  <c r="V35" i="18"/>
  <c r="U35" i="18"/>
  <c r="V34" i="18"/>
  <c r="U34" i="18"/>
  <c r="V33" i="18"/>
  <c r="U33" i="18"/>
  <c r="V32" i="18"/>
  <c r="U32" i="18"/>
  <c r="V31" i="18"/>
  <c r="U31" i="18"/>
  <c r="U26" i="18"/>
  <c r="T26" i="18"/>
  <c r="S26" i="18"/>
  <c r="R26" i="18"/>
  <c r="Q26" i="18"/>
  <c r="O26" i="18"/>
  <c r="N26" i="18"/>
  <c r="M26" i="18"/>
  <c r="L26" i="18"/>
  <c r="K26" i="18"/>
  <c r="J26" i="18"/>
  <c r="I26" i="18"/>
  <c r="H26" i="18"/>
  <c r="G26" i="18"/>
  <c r="F26" i="18"/>
  <c r="D26" i="18"/>
  <c r="W25" i="18"/>
  <c r="V25" i="18"/>
  <c r="W24" i="18"/>
  <c r="V24" i="18"/>
  <c r="W23" i="18"/>
  <c r="V23" i="18"/>
  <c r="W22" i="18"/>
  <c r="V22" i="18"/>
  <c r="W21" i="18"/>
  <c r="V21" i="18"/>
  <c r="V20" i="18"/>
  <c r="P20" i="18"/>
  <c r="W20" i="18" s="1"/>
  <c r="E20" i="18"/>
  <c r="E26" i="18" s="1"/>
  <c r="W19" i="18"/>
  <c r="V19" i="18"/>
  <c r="W18" i="18"/>
  <c r="V18" i="18"/>
  <c r="W17" i="18"/>
  <c r="V17" i="18"/>
  <c r="W16" i="18"/>
  <c r="V16" i="18"/>
  <c r="W15" i="18"/>
  <c r="V15" i="18"/>
  <c r="W14" i="18"/>
  <c r="V14" i="18"/>
  <c r="W13" i="18"/>
  <c r="V13" i="18"/>
  <c r="W12" i="18"/>
  <c r="V12" i="18"/>
  <c r="W11" i="18"/>
  <c r="V11" i="18"/>
  <c r="W10" i="18"/>
  <c r="V10" i="18"/>
  <c r="W9" i="18"/>
  <c r="V9" i="18"/>
  <c r="W8" i="18"/>
  <c r="V8" i="18"/>
  <c r="W7" i="18"/>
  <c r="V7" i="18"/>
  <c r="W6" i="18"/>
  <c r="V6" i="18"/>
  <c r="W5" i="18"/>
  <c r="V5" i="18"/>
  <c r="W4" i="18"/>
  <c r="V4" i="18"/>
  <c r="U13" i="17"/>
  <c r="U14" i="17" s="1"/>
  <c r="T13" i="17"/>
  <c r="T14" i="17" s="1"/>
  <c r="P26" i="18" l="1"/>
  <c r="W26" i="18" s="1"/>
  <c r="V26" i="18"/>
  <c r="U78" i="18"/>
  <c r="C28" i="15"/>
  <c r="H18" i="16"/>
  <c r="F18" i="16"/>
  <c r="E18" i="16"/>
  <c r="D18" i="16"/>
  <c r="C18" i="16"/>
  <c r="N26" i="15"/>
  <c r="M26" i="15"/>
  <c r="K26" i="15"/>
  <c r="J26" i="15"/>
  <c r="H26" i="15"/>
  <c r="G26" i="15"/>
  <c r="E26" i="15"/>
  <c r="L24" i="15"/>
  <c r="I24" i="15"/>
  <c r="I25" i="15" s="1"/>
  <c r="F24" i="15"/>
  <c r="D24" i="15"/>
  <c r="C24" i="15"/>
  <c r="C25" i="15" s="1"/>
  <c r="N23" i="15"/>
  <c r="M23" i="15"/>
  <c r="K23" i="15"/>
  <c r="J23" i="15"/>
  <c r="H23" i="15"/>
  <c r="G23" i="15"/>
  <c r="N22" i="15"/>
  <c r="M22" i="15"/>
  <c r="K22" i="15"/>
  <c r="J22" i="15"/>
  <c r="H22" i="15"/>
  <c r="G22" i="15"/>
  <c r="N21" i="15"/>
  <c r="M21" i="15"/>
  <c r="K21" i="15"/>
  <c r="J21" i="15"/>
  <c r="H21" i="15"/>
  <c r="G21" i="15"/>
  <c r="N20" i="15"/>
  <c r="M20" i="15"/>
  <c r="K20" i="15"/>
  <c r="J20" i="15"/>
  <c r="H20" i="15"/>
  <c r="G20" i="15"/>
  <c r="N19" i="15"/>
  <c r="M19" i="15"/>
  <c r="K19" i="15"/>
  <c r="J19" i="15"/>
  <c r="H19" i="15"/>
  <c r="G19" i="15"/>
  <c r="N18" i="15"/>
  <c r="M18" i="15"/>
  <c r="K18" i="15"/>
  <c r="J18" i="15"/>
  <c r="H18" i="15"/>
  <c r="G18" i="15"/>
  <c r="N17" i="15"/>
  <c r="M17" i="15"/>
  <c r="K17" i="15"/>
  <c r="J17" i="15"/>
  <c r="H17" i="15"/>
  <c r="G17" i="15"/>
  <c r="N16" i="15"/>
  <c r="M16" i="15"/>
  <c r="K16" i="15"/>
  <c r="J16" i="15"/>
  <c r="H16" i="15"/>
  <c r="G16" i="15"/>
  <c r="N15" i="15"/>
  <c r="M15" i="15"/>
  <c r="K15" i="15"/>
  <c r="J15" i="15"/>
  <c r="H15" i="15"/>
  <c r="G15" i="15"/>
  <c r="L13" i="15"/>
  <c r="N13" i="15" s="1"/>
  <c r="I13" i="15"/>
  <c r="F13" i="15"/>
  <c r="D13" i="15"/>
  <c r="J13" i="15" s="1"/>
  <c r="C13" i="15"/>
  <c r="N12" i="15"/>
  <c r="M12" i="15"/>
  <c r="K12" i="15"/>
  <c r="J12" i="15"/>
  <c r="H12" i="15"/>
  <c r="G12" i="15"/>
  <c r="N11" i="15"/>
  <c r="M11" i="15"/>
  <c r="K11" i="15"/>
  <c r="J11" i="15"/>
  <c r="H11" i="15"/>
  <c r="G11" i="15"/>
  <c r="N10" i="15"/>
  <c r="M10" i="15"/>
  <c r="K10" i="15"/>
  <c r="J10" i="15"/>
  <c r="H10" i="15"/>
  <c r="G10" i="15"/>
  <c r="N9" i="15"/>
  <c r="M9" i="15"/>
  <c r="K9" i="15"/>
  <c r="J9" i="15"/>
  <c r="H9" i="15"/>
  <c r="G9" i="15"/>
  <c r="N8" i="15"/>
  <c r="M8" i="15"/>
  <c r="K8" i="15"/>
  <c r="J8" i="15"/>
  <c r="H8" i="15"/>
  <c r="G8" i="15"/>
  <c r="N7" i="15"/>
  <c r="M7" i="15"/>
  <c r="K7" i="15"/>
  <c r="J7" i="15"/>
  <c r="H7" i="15"/>
  <c r="G7" i="15"/>
  <c r="N6" i="15"/>
  <c r="M6" i="15"/>
  <c r="K6" i="15"/>
  <c r="J6" i="15"/>
  <c r="H6" i="15"/>
  <c r="G6" i="15"/>
  <c r="H24" i="15" l="1"/>
  <c r="N24" i="15"/>
  <c r="H13" i="15"/>
  <c r="K13" i="15"/>
  <c r="J24" i="15"/>
  <c r="K24" i="15"/>
  <c r="E24" i="15"/>
  <c r="I28" i="15"/>
  <c r="K25" i="15"/>
  <c r="L25" i="15"/>
  <c r="M24" i="15"/>
  <c r="E13" i="15"/>
  <c r="G13" i="15"/>
  <c r="D25" i="15"/>
  <c r="F25" i="15"/>
  <c r="M13" i="15"/>
  <c r="G24" i="15"/>
  <c r="E25" i="15" l="1"/>
  <c r="D28" i="15"/>
  <c r="E28" i="15" s="1"/>
  <c r="K28" i="15"/>
  <c r="H25" i="15"/>
  <c r="G25" i="15"/>
  <c r="F28" i="15"/>
  <c r="L28" i="15"/>
  <c r="N25" i="15"/>
  <c r="M25" i="15"/>
  <c r="J25" i="15"/>
  <c r="J28" i="15" l="1"/>
  <c r="N28" i="15"/>
  <c r="M28" i="15"/>
  <c r="H28" i="15"/>
  <c r="G28" i="15"/>
  <c r="E21" i="13" l="1"/>
  <c r="D6" i="3"/>
  <c r="C21" i="13"/>
  <c r="F24" i="13" l="1"/>
  <c r="I24" i="13"/>
  <c r="L24" i="13"/>
  <c r="C24" i="13"/>
  <c r="G6" i="13"/>
  <c r="G7" i="13"/>
  <c r="G8" i="13"/>
  <c r="G9" i="13"/>
  <c r="G10" i="13"/>
  <c r="G11" i="13"/>
  <c r="G12" i="13"/>
  <c r="G13" i="13"/>
  <c r="G14" i="13"/>
  <c r="G15" i="13"/>
  <c r="G16" i="13"/>
  <c r="G17" i="13"/>
  <c r="G18" i="13"/>
  <c r="G19" i="13"/>
  <c r="G20" i="13"/>
  <c r="N24" i="13"/>
  <c r="N22" i="13"/>
  <c r="M22" i="13"/>
  <c r="K22" i="13"/>
  <c r="J22" i="13"/>
  <c r="H22" i="13"/>
  <c r="G22" i="13"/>
  <c r="E22" i="13"/>
  <c r="L21" i="13"/>
  <c r="N21" i="13" s="1"/>
  <c r="I21" i="13"/>
  <c r="F21" i="13"/>
  <c r="G21" i="13" s="1"/>
  <c r="D21" i="13"/>
  <c r="N20" i="13"/>
  <c r="M20" i="13"/>
  <c r="K20" i="13"/>
  <c r="J20" i="13"/>
  <c r="H20" i="13"/>
  <c r="E20" i="13"/>
  <c r="N19" i="13"/>
  <c r="M19" i="13"/>
  <c r="K19" i="13"/>
  <c r="J19" i="13"/>
  <c r="H19" i="13"/>
  <c r="E19" i="13"/>
  <c r="N18" i="13"/>
  <c r="M18" i="13"/>
  <c r="K18" i="13"/>
  <c r="J18" i="13"/>
  <c r="H18" i="13"/>
  <c r="E18" i="13"/>
  <c r="N17" i="13"/>
  <c r="M17" i="13"/>
  <c r="K17" i="13"/>
  <c r="J17" i="13"/>
  <c r="H17" i="13"/>
  <c r="E17" i="13"/>
  <c r="N16" i="13"/>
  <c r="M16" i="13"/>
  <c r="K16" i="13"/>
  <c r="J16" i="13"/>
  <c r="H16" i="13"/>
  <c r="E16" i="13"/>
  <c r="N15" i="13"/>
  <c r="M15" i="13"/>
  <c r="K15" i="13"/>
  <c r="J15" i="13"/>
  <c r="H15" i="13"/>
  <c r="E15" i="13"/>
  <c r="N14" i="13"/>
  <c r="M14" i="13"/>
  <c r="K14" i="13"/>
  <c r="J14" i="13"/>
  <c r="H14" i="13"/>
  <c r="E14" i="13"/>
  <c r="N13" i="13"/>
  <c r="M13" i="13"/>
  <c r="K13" i="13"/>
  <c r="J13" i="13"/>
  <c r="H13" i="13"/>
  <c r="E13" i="13"/>
  <c r="N12" i="13"/>
  <c r="M12" i="13"/>
  <c r="K12" i="13"/>
  <c r="J12" i="13"/>
  <c r="H12" i="13"/>
  <c r="E12" i="13"/>
  <c r="N11" i="13"/>
  <c r="M11" i="13"/>
  <c r="K11" i="13"/>
  <c r="J11" i="13"/>
  <c r="H11" i="13"/>
  <c r="E11" i="13"/>
  <c r="N10" i="13"/>
  <c r="M10" i="13"/>
  <c r="K10" i="13"/>
  <c r="J10" i="13"/>
  <c r="H10" i="13"/>
  <c r="E10" i="13"/>
  <c r="N9" i="13"/>
  <c r="M9" i="13"/>
  <c r="K9" i="13"/>
  <c r="J9" i="13"/>
  <c r="H9" i="13"/>
  <c r="E9" i="13"/>
  <c r="N8" i="13"/>
  <c r="M8" i="13"/>
  <c r="K8" i="13"/>
  <c r="J8" i="13"/>
  <c r="H8" i="13"/>
  <c r="E8" i="13"/>
  <c r="N7" i="13"/>
  <c r="M7" i="13"/>
  <c r="K7" i="13"/>
  <c r="J7" i="13"/>
  <c r="H7" i="13"/>
  <c r="E7" i="13"/>
  <c r="N6" i="13"/>
  <c r="M6" i="13"/>
  <c r="K6" i="13"/>
  <c r="J6" i="13"/>
  <c r="H6" i="13"/>
  <c r="E6" i="13"/>
  <c r="D24" i="13" l="1"/>
  <c r="M24" i="13" s="1"/>
  <c r="J21" i="13"/>
  <c r="K21" i="13"/>
  <c r="H21" i="13"/>
  <c r="H24" i="13"/>
  <c r="J24" i="13"/>
  <c r="K24" i="13"/>
  <c r="E24" i="13"/>
  <c r="M21" i="13"/>
  <c r="G24" i="13" l="1"/>
  <c r="B8" i="9" l="1"/>
  <c r="C22" i="8"/>
  <c r="C17" i="8"/>
  <c r="C16" i="8" s="1"/>
  <c r="C13" i="8"/>
  <c r="C15" i="9" s="1"/>
  <c r="C12" i="8"/>
  <c r="C14" i="9" s="1"/>
  <c r="C11" i="8"/>
  <c r="C10" i="8"/>
  <c r="C12" i="9" s="1"/>
  <c r="B6" i="8"/>
  <c r="C24" i="7"/>
  <c r="C24" i="9" s="1"/>
  <c r="C21" i="7"/>
  <c r="C21" i="9" s="1"/>
  <c r="C20" i="7"/>
  <c r="C20" i="9" s="1"/>
  <c r="C19" i="7"/>
  <c r="C19" i="9" s="1"/>
  <c r="C15" i="7"/>
  <c r="C14" i="7"/>
  <c r="C13" i="7"/>
  <c r="C13" i="9" s="1"/>
  <c r="C12" i="7"/>
  <c r="B8" i="7"/>
  <c r="C18" i="9" l="1"/>
  <c r="C11" i="9"/>
  <c r="C9" i="8"/>
  <c r="C18" i="7"/>
  <c r="C11" i="7"/>
  <c r="R26" i="6" l="1"/>
  <c r="P26" i="6"/>
  <c r="N26" i="6"/>
  <c r="L26" i="6"/>
  <c r="J26" i="6"/>
  <c r="E26" i="6"/>
  <c r="R22" i="3"/>
  <c r="P22" i="3"/>
  <c r="N22" i="3"/>
  <c r="L22" i="3"/>
  <c r="J22" i="3"/>
  <c r="E22" i="3"/>
  <c r="N26" i="5"/>
  <c r="L26" i="5"/>
  <c r="E26" i="5"/>
  <c r="N21" i="2"/>
  <c r="M21" i="2"/>
  <c r="B19" i="7" s="1"/>
  <c r="R22" i="2"/>
  <c r="L22" i="2"/>
  <c r="E22" i="2"/>
  <c r="D19" i="7" l="1"/>
  <c r="F21" i="3"/>
  <c r="D23" i="5" l="1"/>
  <c r="Q24" i="6" l="1"/>
  <c r="O24" i="6"/>
  <c r="M24" i="6"/>
  <c r="K24" i="6"/>
  <c r="H24" i="6"/>
  <c r="G24" i="6"/>
  <c r="F24" i="6"/>
  <c r="D23" i="6"/>
  <c r="D22" i="6"/>
  <c r="D21" i="6"/>
  <c r="D20" i="6"/>
  <c r="D19" i="6"/>
  <c r="D18" i="6"/>
  <c r="D17" i="6"/>
  <c r="D16" i="6"/>
  <c r="I24" i="6"/>
  <c r="D15" i="6"/>
  <c r="Q13" i="6"/>
  <c r="Q25" i="6" s="1"/>
  <c r="O13" i="6"/>
  <c r="M13" i="6"/>
  <c r="M25" i="6" s="1"/>
  <c r="K13" i="6"/>
  <c r="K25" i="6" s="1"/>
  <c r="I13" i="6"/>
  <c r="H13" i="6"/>
  <c r="F13" i="6"/>
  <c r="D12" i="6"/>
  <c r="C12" i="6"/>
  <c r="N12" i="6" s="1"/>
  <c r="D11" i="6"/>
  <c r="D10" i="6"/>
  <c r="G13" i="6"/>
  <c r="D9" i="6"/>
  <c r="D8" i="6"/>
  <c r="D7" i="6"/>
  <c r="D6" i="6"/>
  <c r="M24" i="5"/>
  <c r="K24" i="5"/>
  <c r="J24" i="5"/>
  <c r="H24" i="5"/>
  <c r="C23" i="5"/>
  <c r="D22" i="5"/>
  <c r="C22" i="5" s="1"/>
  <c r="N22" i="5" s="1"/>
  <c r="D21" i="5"/>
  <c r="C21" i="5" s="1"/>
  <c r="D20" i="5"/>
  <c r="C20" i="5" s="1"/>
  <c r="N20" i="5" s="1"/>
  <c r="D19" i="5"/>
  <c r="C19" i="5" s="1"/>
  <c r="D18" i="5"/>
  <c r="I24" i="5"/>
  <c r="G24" i="5"/>
  <c r="D17" i="5"/>
  <c r="D16" i="5"/>
  <c r="C16" i="5" s="1"/>
  <c r="N16" i="5" s="1"/>
  <c r="F24" i="5"/>
  <c r="D15" i="5"/>
  <c r="C15" i="5" s="1"/>
  <c r="M13" i="5"/>
  <c r="K13" i="5"/>
  <c r="J13" i="5"/>
  <c r="I13" i="5"/>
  <c r="H13" i="5"/>
  <c r="G13" i="5"/>
  <c r="F13" i="5"/>
  <c r="D12" i="5"/>
  <c r="C12" i="5" s="1"/>
  <c r="N12" i="5" s="1"/>
  <c r="D11" i="5"/>
  <c r="C11" i="5" s="1"/>
  <c r="D10" i="5"/>
  <c r="C10" i="5" s="1"/>
  <c r="N10" i="5" s="1"/>
  <c r="D9" i="5"/>
  <c r="C9" i="5" s="1"/>
  <c r="D8" i="5"/>
  <c r="C8" i="5" s="1"/>
  <c r="N8" i="5" s="1"/>
  <c r="D7" i="5"/>
  <c r="D6" i="5"/>
  <c r="C6" i="5" s="1"/>
  <c r="N6" i="5" s="1"/>
  <c r="C21" i="6" l="1"/>
  <c r="R21" i="6" s="1"/>
  <c r="C7" i="6"/>
  <c r="R7" i="6" s="1"/>
  <c r="C22" i="6"/>
  <c r="E22" i="6" s="1"/>
  <c r="C11" i="6"/>
  <c r="R11" i="6" s="1"/>
  <c r="C18" i="6"/>
  <c r="R18" i="6" s="1"/>
  <c r="G25" i="6"/>
  <c r="G28" i="6" s="1"/>
  <c r="I25" i="5"/>
  <c r="H25" i="6"/>
  <c r="H28" i="6" s="1"/>
  <c r="F25" i="6"/>
  <c r="O25" i="6"/>
  <c r="O28" i="6" s="1"/>
  <c r="E12" i="6"/>
  <c r="J7" i="6"/>
  <c r="L7" i="6"/>
  <c r="N7" i="6"/>
  <c r="P7" i="6"/>
  <c r="J12" i="6"/>
  <c r="P12" i="6"/>
  <c r="R12" i="6"/>
  <c r="C8" i="6"/>
  <c r="D13" i="6"/>
  <c r="Q28" i="6"/>
  <c r="M28" i="6"/>
  <c r="C16" i="6"/>
  <c r="E16" i="6" s="1"/>
  <c r="C19" i="6"/>
  <c r="E19" i="6" s="1"/>
  <c r="C6" i="6"/>
  <c r="C9" i="6"/>
  <c r="C10" i="6"/>
  <c r="E10" i="6" s="1"/>
  <c r="C15" i="6"/>
  <c r="E15" i="6" s="1"/>
  <c r="I25" i="6"/>
  <c r="K28" i="6"/>
  <c r="D24" i="6"/>
  <c r="D25" i="6" s="1"/>
  <c r="E21" i="6"/>
  <c r="J21" i="6"/>
  <c r="C17" i="6"/>
  <c r="E17" i="6" s="1"/>
  <c r="C20" i="6"/>
  <c r="L21" i="6"/>
  <c r="C23" i="6"/>
  <c r="N21" i="6"/>
  <c r="L12" i="6"/>
  <c r="P21" i="6"/>
  <c r="K25" i="5"/>
  <c r="N23" i="5"/>
  <c r="L23" i="5"/>
  <c r="E20" i="5"/>
  <c r="E22" i="5"/>
  <c r="E23" i="5"/>
  <c r="J25" i="5"/>
  <c r="E16" i="5"/>
  <c r="G25" i="5"/>
  <c r="G28" i="5" s="1"/>
  <c r="H25" i="5"/>
  <c r="C18" i="5"/>
  <c r="M25" i="5"/>
  <c r="N11" i="5"/>
  <c r="L11" i="5"/>
  <c r="L6" i="5"/>
  <c r="E11" i="5"/>
  <c r="D13" i="5"/>
  <c r="E12" i="5"/>
  <c r="E10" i="5"/>
  <c r="E6" i="5"/>
  <c r="E8" i="5"/>
  <c r="L21" i="5"/>
  <c r="E21" i="5"/>
  <c r="N21" i="5"/>
  <c r="C17" i="5"/>
  <c r="D24" i="5"/>
  <c r="L19" i="5"/>
  <c r="N19" i="5"/>
  <c r="E19" i="5"/>
  <c r="E15" i="5"/>
  <c r="N15" i="5"/>
  <c r="L15" i="5"/>
  <c r="F25" i="5"/>
  <c r="B10" i="8" s="1"/>
  <c r="E9" i="5"/>
  <c r="L9" i="5"/>
  <c r="N9" i="5"/>
  <c r="L12" i="5"/>
  <c r="L22" i="5"/>
  <c r="L10" i="5"/>
  <c r="L20" i="5"/>
  <c r="L8" i="5"/>
  <c r="L16" i="5"/>
  <c r="C7" i="5"/>
  <c r="E7" i="5" s="1"/>
  <c r="P11" i="6" l="1"/>
  <c r="E11" i="6"/>
  <c r="E7" i="6"/>
  <c r="J11" i="6"/>
  <c r="L11" i="6"/>
  <c r="F28" i="6"/>
  <c r="L18" i="6"/>
  <c r="J18" i="6"/>
  <c r="N18" i="6"/>
  <c r="E18" i="6"/>
  <c r="N11" i="6"/>
  <c r="P18" i="6"/>
  <c r="H28" i="5"/>
  <c r="B11" i="8"/>
  <c r="D11" i="8" s="1"/>
  <c r="J28" i="5"/>
  <c r="B13" i="8"/>
  <c r="D13" i="8" s="1"/>
  <c r="D10" i="8"/>
  <c r="I28" i="5"/>
  <c r="B12" i="8"/>
  <c r="D12" i="8" s="1"/>
  <c r="M28" i="5"/>
  <c r="B22" i="8"/>
  <c r="D22" i="8" s="1"/>
  <c r="K28" i="5"/>
  <c r="B17" i="8"/>
  <c r="C24" i="5"/>
  <c r="N24" i="5" s="1"/>
  <c r="N8" i="6"/>
  <c r="R8" i="6"/>
  <c r="P8" i="6"/>
  <c r="J8" i="6"/>
  <c r="L8" i="6"/>
  <c r="E8" i="6"/>
  <c r="J20" i="6"/>
  <c r="R20" i="6"/>
  <c r="P20" i="6"/>
  <c r="N20" i="6"/>
  <c r="L20" i="6"/>
  <c r="D28" i="6"/>
  <c r="R6" i="6"/>
  <c r="P6" i="6"/>
  <c r="C13" i="6"/>
  <c r="N6" i="6"/>
  <c r="L6" i="6"/>
  <c r="J6" i="6"/>
  <c r="R10" i="6"/>
  <c r="P10" i="6"/>
  <c r="N10" i="6"/>
  <c r="L10" i="6"/>
  <c r="J10" i="6"/>
  <c r="N9" i="6"/>
  <c r="L9" i="6"/>
  <c r="R9" i="6"/>
  <c r="P9" i="6"/>
  <c r="E20" i="6"/>
  <c r="R15" i="6"/>
  <c r="N15" i="6"/>
  <c r="P15" i="6"/>
  <c r="L15" i="6"/>
  <c r="C24" i="6"/>
  <c r="I28" i="6"/>
  <c r="J17" i="6"/>
  <c r="R17" i="6"/>
  <c r="P17" i="6"/>
  <c r="N17" i="6"/>
  <c r="L17" i="6"/>
  <c r="J19" i="6"/>
  <c r="L19" i="6"/>
  <c r="R19" i="6"/>
  <c r="P19" i="6"/>
  <c r="N19" i="6"/>
  <c r="J16" i="6"/>
  <c r="R16" i="6"/>
  <c r="P16" i="6"/>
  <c r="N16" i="6"/>
  <c r="L16" i="6"/>
  <c r="J23" i="6"/>
  <c r="R23" i="6"/>
  <c r="P23" i="6"/>
  <c r="N23" i="6"/>
  <c r="L23" i="6"/>
  <c r="E23" i="6"/>
  <c r="J15" i="6"/>
  <c r="R22" i="6"/>
  <c r="L22" i="6"/>
  <c r="J22" i="6"/>
  <c r="P22" i="6"/>
  <c r="N22" i="6"/>
  <c r="E9" i="6"/>
  <c r="E6" i="6"/>
  <c r="J9" i="6"/>
  <c r="L18" i="5"/>
  <c r="N18" i="5"/>
  <c r="E18" i="5"/>
  <c r="D25" i="5"/>
  <c r="D28" i="5" s="1"/>
  <c r="C13" i="5"/>
  <c r="N7" i="5"/>
  <c r="L7" i="5"/>
  <c r="F28" i="5"/>
  <c r="N17" i="5"/>
  <c r="L17" i="5"/>
  <c r="E17" i="5"/>
  <c r="B9" i="8" l="1"/>
  <c r="D9" i="8" s="1"/>
  <c r="B16" i="8"/>
  <c r="D16" i="8" s="1"/>
  <c r="B19" i="9"/>
  <c r="E24" i="5"/>
  <c r="L24" i="5"/>
  <c r="N24" i="6"/>
  <c r="L24" i="6"/>
  <c r="P24" i="6"/>
  <c r="R24" i="6"/>
  <c r="J24" i="6"/>
  <c r="N13" i="6"/>
  <c r="C25" i="6"/>
  <c r="R13" i="6"/>
  <c r="J13" i="6"/>
  <c r="L13" i="6"/>
  <c r="P13" i="6"/>
  <c r="E13" i="6"/>
  <c r="E24" i="6"/>
  <c r="C25" i="5"/>
  <c r="B5" i="8" s="1"/>
  <c r="N13" i="5"/>
  <c r="L13" i="5"/>
  <c r="E13" i="5"/>
  <c r="B3" i="8" l="1"/>
  <c r="C5" i="8"/>
  <c r="D19" i="9"/>
  <c r="E9" i="8"/>
  <c r="C28" i="6"/>
  <c r="N25" i="6"/>
  <c r="L25" i="6"/>
  <c r="R25" i="6"/>
  <c r="P25" i="6"/>
  <c r="J25" i="6"/>
  <c r="E25" i="6"/>
  <c r="C28" i="5"/>
  <c r="L25" i="5"/>
  <c r="N25" i="5"/>
  <c r="E25" i="5"/>
  <c r="E10" i="8" l="1"/>
  <c r="E17" i="8"/>
  <c r="E18" i="8"/>
  <c r="C6" i="8"/>
  <c r="E19" i="8"/>
  <c r="E12" i="8"/>
  <c r="E22" i="8"/>
  <c r="E11" i="8"/>
  <c r="E13" i="8"/>
  <c r="E16" i="8"/>
  <c r="R28" i="6"/>
  <c r="N28" i="6"/>
  <c r="L28" i="6"/>
  <c r="P28" i="6"/>
  <c r="E28" i="6"/>
  <c r="J28" i="6"/>
  <c r="L28" i="5"/>
  <c r="N28" i="5"/>
  <c r="E28" i="5"/>
  <c r="Q21" i="3" l="1"/>
  <c r="Q24" i="3" s="1"/>
  <c r="O21" i="3"/>
  <c r="M21" i="3"/>
  <c r="K21" i="3"/>
  <c r="K24" i="3" s="1"/>
  <c r="I21" i="3"/>
  <c r="H21" i="3"/>
  <c r="H24" i="3" s="1"/>
  <c r="G21" i="3"/>
  <c r="G24" i="3" s="1"/>
  <c r="F24" i="3"/>
  <c r="D20" i="3"/>
  <c r="C20" i="3" s="1"/>
  <c r="R20" i="3" s="1"/>
  <c r="D19" i="3"/>
  <c r="C19" i="3"/>
  <c r="N19" i="3" s="1"/>
  <c r="D18" i="3"/>
  <c r="C18" i="3" s="1"/>
  <c r="P18" i="3" s="1"/>
  <c r="D17" i="3"/>
  <c r="C17" i="3" s="1"/>
  <c r="R17" i="3" s="1"/>
  <c r="D16" i="3"/>
  <c r="D15" i="3"/>
  <c r="C15" i="3" s="1"/>
  <c r="J15" i="3" s="1"/>
  <c r="D14" i="3"/>
  <c r="C14" i="3" s="1"/>
  <c r="J14" i="3" s="1"/>
  <c r="D13" i="3"/>
  <c r="D12" i="3"/>
  <c r="D11" i="3"/>
  <c r="D10" i="3"/>
  <c r="C10" i="3" s="1"/>
  <c r="R10" i="3" s="1"/>
  <c r="D9" i="3"/>
  <c r="C9" i="3" s="1"/>
  <c r="D8" i="3"/>
  <c r="D7" i="3"/>
  <c r="C7" i="3" s="1"/>
  <c r="R7" i="3" s="1"/>
  <c r="C6" i="3"/>
  <c r="Q21" i="2"/>
  <c r="P21" i="2"/>
  <c r="O21" i="2"/>
  <c r="N24" i="2"/>
  <c r="M24" i="2"/>
  <c r="J21" i="2"/>
  <c r="I21" i="2"/>
  <c r="H21" i="2"/>
  <c r="G21" i="2"/>
  <c r="G24" i="2" s="1"/>
  <c r="K20" i="2"/>
  <c r="D20" i="2"/>
  <c r="K19" i="2"/>
  <c r="D19" i="2"/>
  <c r="K18" i="2"/>
  <c r="D18" i="2"/>
  <c r="K17" i="2"/>
  <c r="D17" i="2"/>
  <c r="K16" i="2"/>
  <c r="D16" i="2"/>
  <c r="K15" i="2"/>
  <c r="D15" i="2"/>
  <c r="K14" i="2"/>
  <c r="D14" i="2"/>
  <c r="K13" i="2"/>
  <c r="D13" i="2"/>
  <c r="K12" i="2"/>
  <c r="D12" i="2"/>
  <c r="K11" i="2"/>
  <c r="D11" i="2"/>
  <c r="K10" i="2"/>
  <c r="D10" i="2"/>
  <c r="K9" i="2"/>
  <c r="D9" i="2"/>
  <c r="K8" i="2"/>
  <c r="D8" i="2"/>
  <c r="K7" i="2"/>
  <c r="D7" i="2"/>
  <c r="K6" i="2"/>
  <c r="D6" i="2"/>
  <c r="P6" i="3" l="1"/>
  <c r="J24" i="2"/>
  <c r="B15" i="7"/>
  <c r="I24" i="2"/>
  <c r="B14" i="7"/>
  <c r="I24" i="3"/>
  <c r="H24" i="2"/>
  <c r="B13" i="7"/>
  <c r="C18" i="2"/>
  <c r="O24" i="2"/>
  <c r="B20" i="7"/>
  <c r="P24" i="2"/>
  <c r="B21" i="7"/>
  <c r="Q24" i="2"/>
  <c r="B24" i="7"/>
  <c r="C14" i="2"/>
  <c r="R14" i="2" s="1"/>
  <c r="C12" i="2"/>
  <c r="R12" i="2" s="1"/>
  <c r="C10" i="2"/>
  <c r="R10" i="2" s="1"/>
  <c r="C9" i="2"/>
  <c r="R9" i="2" s="1"/>
  <c r="R15" i="3"/>
  <c r="E15" i="3"/>
  <c r="E18" i="3"/>
  <c r="P15" i="3"/>
  <c r="P9" i="3"/>
  <c r="R9" i="3"/>
  <c r="P19" i="3"/>
  <c r="R19" i="3"/>
  <c r="E20" i="3"/>
  <c r="E10" i="3"/>
  <c r="E17" i="3"/>
  <c r="R6" i="3"/>
  <c r="E14" i="3"/>
  <c r="E19" i="3"/>
  <c r="E6" i="3"/>
  <c r="L18" i="3"/>
  <c r="E9" i="3"/>
  <c r="L15" i="3"/>
  <c r="N18" i="3"/>
  <c r="E7" i="3"/>
  <c r="J18" i="3"/>
  <c r="N15" i="3"/>
  <c r="R18" i="3"/>
  <c r="C12" i="3"/>
  <c r="E12" i="3" s="1"/>
  <c r="J7" i="3"/>
  <c r="J10" i="3"/>
  <c r="C13" i="3"/>
  <c r="E13" i="3" s="1"/>
  <c r="L14" i="3"/>
  <c r="C16" i="3"/>
  <c r="E16" i="3" s="1"/>
  <c r="L10" i="3"/>
  <c r="N14" i="3"/>
  <c r="J17" i="3"/>
  <c r="J20" i="3"/>
  <c r="L7" i="3"/>
  <c r="P14" i="3"/>
  <c r="L17" i="3"/>
  <c r="L20" i="3"/>
  <c r="M24" i="3"/>
  <c r="N7" i="3"/>
  <c r="N10" i="3"/>
  <c r="P7" i="3"/>
  <c r="P10" i="3"/>
  <c r="R14" i="3"/>
  <c r="N17" i="3"/>
  <c r="N20" i="3"/>
  <c r="P17" i="3"/>
  <c r="P20" i="3"/>
  <c r="O24" i="3"/>
  <c r="J6" i="3"/>
  <c r="J9" i="3"/>
  <c r="L6" i="3"/>
  <c r="C8" i="3"/>
  <c r="E8" i="3" s="1"/>
  <c r="L9" i="3"/>
  <c r="C11" i="3"/>
  <c r="E11" i="3" s="1"/>
  <c r="J19" i="3"/>
  <c r="N6" i="3"/>
  <c r="L19" i="3"/>
  <c r="N9" i="3"/>
  <c r="D21" i="3"/>
  <c r="C19" i="2"/>
  <c r="R19" i="2" s="1"/>
  <c r="C16" i="2"/>
  <c r="R16" i="2" s="1"/>
  <c r="C7" i="2"/>
  <c r="R7" i="2" s="1"/>
  <c r="C20" i="2"/>
  <c r="R20" i="2" s="1"/>
  <c r="K21" i="2"/>
  <c r="K24" i="2" s="1"/>
  <c r="D21" i="2"/>
  <c r="D24" i="2" s="1"/>
  <c r="L12" i="2"/>
  <c r="L9" i="2"/>
  <c r="E12" i="2"/>
  <c r="R18" i="2"/>
  <c r="C8" i="2"/>
  <c r="R8" i="2" s="1"/>
  <c r="C11" i="2"/>
  <c r="R11" i="2" s="1"/>
  <c r="C13" i="2"/>
  <c r="R13" i="2" s="1"/>
  <c r="C15" i="2"/>
  <c r="R15" i="2" s="1"/>
  <c r="C17" i="2"/>
  <c r="R17" i="2" s="1"/>
  <c r="C6" i="2"/>
  <c r="L6" i="2" s="1"/>
  <c r="F21" i="2"/>
  <c r="B20" i="9" l="1"/>
  <c r="D20" i="7"/>
  <c r="B18" i="7"/>
  <c r="D18" i="7" s="1"/>
  <c r="B13" i="9"/>
  <c r="D13" i="9" s="1"/>
  <c r="D13" i="7"/>
  <c r="B14" i="9"/>
  <c r="D14" i="9" s="1"/>
  <c r="D14" i="7"/>
  <c r="B24" i="9"/>
  <c r="D24" i="9" s="1"/>
  <c r="D24" i="7"/>
  <c r="F24" i="2"/>
  <c r="B12" i="7"/>
  <c r="B15" i="9"/>
  <c r="D15" i="9" s="1"/>
  <c r="D15" i="7"/>
  <c r="E14" i="2"/>
  <c r="B21" i="9"/>
  <c r="D21" i="9" s="1"/>
  <c r="D21" i="7"/>
  <c r="L14" i="2"/>
  <c r="E9" i="2"/>
  <c r="L7" i="2"/>
  <c r="E10" i="2"/>
  <c r="L10" i="2"/>
  <c r="E19" i="2"/>
  <c r="L19" i="2"/>
  <c r="L16" i="2"/>
  <c r="E16" i="2"/>
  <c r="L20" i="2"/>
  <c r="L11" i="3"/>
  <c r="P11" i="3"/>
  <c r="J11" i="3"/>
  <c r="R11" i="3"/>
  <c r="N11" i="3"/>
  <c r="R16" i="3"/>
  <c r="P16" i="3"/>
  <c r="N16" i="3"/>
  <c r="L16" i="3"/>
  <c r="J16" i="3"/>
  <c r="N8" i="3"/>
  <c r="P8" i="3"/>
  <c r="L8" i="3"/>
  <c r="R8" i="3"/>
  <c r="J8" i="3"/>
  <c r="R13" i="3"/>
  <c r="P13" i="3"/>
  <c r="N13" i="3"/>
  <c r="L13" i="3"/>
  <c r="J13" i="3"/>
  <c r="C21" i="3"/>
  <c r="J21" i="3" s="1"/>
  <c r="D24" i="3"/>
  <c r="J12" i="3"/>
  <c r="R12" i="3"/>
  <c r="L12" i="3"/>
  <c r="P12" i="3"/>
  <c r="N12" i="3"/>
  <c r="E20" i="2"/>
  <c r="E18" i="2"/>
  <c r="L13" i="2"/>
  <c r="E7" i="2"/>
  <c r="L17" i="2"/>
  <c r="E13" i="2"/>
  <c r="L18" i="2"/>
  <c r="C21" i="2"/>
  <c r="E6" i="2"/>
  <c r="R6" i="2"/>
  <c r="E15" i="2"/>
  <c r="L8" i="2"/>
  <c r="E11" i="2"/>
  <c r="E17" i="2"/>
  <c r="E8" i="2"/>
  <c r="L11" i="2"/>
  <c r="L15" i="2"/>
  <c r="B12" i="9" l="1"/>
  <c r="B11" i="7"/>
  <c r="D11" i="7" s="1"/>
  <c r="D12" i="7"/>
  <c r="B7" i="7"/>
  <c r="B7" i="9"/>
  <c r="C24" i="2"/>
  <c r="D20" i="9"/>
  <c r="B18" i="9"/>
  <c r="D18" i="9" s="1"/>
  <c r="R21" i="3"/>
  <c r="C24" i="3"/>
  <c r="E24" i="3" s="1"/>
  <c r="N21" i="3"/>
  <c r="P21" i="3"/>
  <c r="L21" i="3"/>
  <c r="E21" i="3"/>
  <c r="L21" i="2"/>
  <c r="E21" i="2"/>
  <c r="R21" i="2"/>
  <c r="B11" i="9" l="1"/>
  <c r="D11" i="9" s="1"/>
  <c r="D12" i="9"/>
  <c r="B5" i="9"/>
  <c r="B5" i="7"/>
  <c r="E12" i="7" s="1"/>
  <c r="C7" i="7"/>
  <c r="L24" i="3"/>
  <c r="R24" i="3"/>
  <c r="J24" i="3"/>
  <c r="P24" i="3"/>
  <c r="N24" i="3"/>
  <c r="R24" i="2"/>
  <c r="E24" i="2"/>
  <c r="L24" i="2"/>
  <c r="C8" i="9" l="1"/>
  <c r="E19" i="9"/>
  <c r="E14" i="9"/>
  <c r="E13" i="9"/>
  <c r="E24" i="9"/>
  <c r="E15" i="9"/>
  <c r="E21" i="9"/>
  <c r="C7" i="9"/>
  <c r="E20" i="9"/>
  <c r="E11" i="9"/>
  <c r="C8" i="7"/>
  <c r="E19" i="7"/>
  <c r="E24" i="7"/>
  <c r="E20" i="7"/>
  <c r="E18" i="7"/>
  <c r="E21" i="7"/>
  <c r="E14" i="7"/>
  <c r="E13" i="7"/>
  <c r="E15" i="7"/>
  <c r="E18" i="9"/>
  <c r="E12" i="9"/>
  <c r="E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Austra Irbe</author>
  </authors>
  <commentList>
    <comment ref="M19" authorId="0" shapeId="0" xr:uid="{00000000-0006-0000-0600-000001000000}">
      <text>
        <r>
          <rPr>
            <b/>
            <sz val="9"/>
            <color indexed="81"/>
            <rFont val="Tahoma"/>
            <family val="2"/>
          </rPr>
          <t>Austra Irbe:</t>
        </r>
        <r>
          <rPr>
            <sz val="9"/>
            <color indexed="81"/>
            <rFont val="Tahoma"/>
            <family val="2"/>
          </rPr>
          <t xml:space="preserve">
jānoskaidro</t>
        </r>
      </text>
    </comment>
  </commentList>
</comments>
</file>

<file path=xl/sharedStrings.xml><?xml version="1.0" encoding="utf-8"?>
<sst xmlns="http://schemas.openxmlformats.org/spreadsheetml/2006/main" count="933" uniqueCount="277">
  <si>
    <t>Nr.p.k.</t>
  </si>
  <si>
    <t>Augstskola</t>
  </si>
  <si>
    <t>FINANSĒJUMS KOPĀ</t>
  </si>
  <si>
    <t>FINANSĒJUMS STUDIJĀM</t>
  </si>
  <si>
    <t>FINANSĒJUMS ZINĀTNEI</t>
  </si>
  <si>
    <t>CITI IEŅĒMUMI</t>
  </si>
  <si>
    <t>Finansējums studijām KOPĀ</t>
  </si>
  <si>
    <t>Valsts budžeta dotācija</t>
  </si>
  <si>
    <t>Studiju maksa</t>
  </si>
  <si>
    <t>Starptaut. finans. studijām</t>
  </si>
  <si>
    <t>Citi ieņēmumi</t>
  </si>
  <si>
    <t>Finansējums zinātnei KOPĀ</t>
  </si>
  <si>
    <t>Starptautiskais finansējums</t>
  </si>
  <si>
    <t>Pārējie ieņēmumi zinātniskajai darbībai</t>
  </si>
  <si>
    <t>euro</t>
  </si>
  <si>
    <t>% no kopējiem izdevumiem</t>
  </si>
  <si>
    <t>Kopā</t>
  </si>
  <si>
    <t>t.sk. ES struktūrfondu līdzfinans.stud.</t>
  </si>
  <si>
    <t>t.sk. ES struktūrfondu līdzfinans.zin.</t>
  </si>
  <si>
    <t>LU</t>
  </si>
  <si>
    <t>RTU</t>
  </si>
  <si>
    <t>LLU</t>
  </si>
  <si>
    <t>DU</t>
  </si>
  <si>
    <t>RSU</t>
  </si>
  <si>
    <t>LiepU</t>
  </si>
  <si>
    <t>LKA</t>
  </si>
  <si>
    <t>LMA</t>
  </si>
  <si>
    <t>JVLMA</t>
  </si>
  <si>
    <t>LSPA</t>
  </si>
  <si>
    <t>LJA</t>
  </si>
  <si>
    <t>RTA</t>
  </si>
  <si>
    <t>VeA</t>
  </si>
  <si>
    <t>ViA</t>
  </si>
  <si>
    <t>BA</t>
  </si>
  <si>
    <t>KOPĀ valsts augstskolās</t>
  </si>
  <si>
    <t>KOPĀ privātajās augstskolās</t>
  </si>
  <si>
    <t>Augstskolās kopā</t>
  </si>
  <si>
    <t>% no kopējiem ieņēmumiem</t>
  </si>
  <si>
    <t>IZDEVUMI KOPĀ</t>
  </si>
  <si>
    <t>Darba samaksa</t>
  </si>
  <si>
    <t>Sociālās apdrošināšanas iemaksas</t>
  </si>
  <si>
    <t>Preces un pakalpojumi</t>
  </si>
  <si>
    <t>Pamatkapitāla veidošana</t>
  </si>
  <si>
    <t>Stipendijas, transporta kompensācijas</t>
  </si>
  <si>
    <t>Citi izdevumi</t>
  </si>
  <si>
    <t>akad. pers.</t>
  </si>
  <si>
    <t>admin. pers.</t>
  </si>
  <si>
    <t>vispār. pers.</t>
  </si>
  <si>
    <t>I Valsts augstskolas</t>
  </si>
  <si>
    <t>Citi ieņēmumi studijām</t>
  </si>
  <si>
    <t>1.3. Augstskolu finansējums 2020. gadā (eiro)</t>
  </si>
  <si>
    <t>1.6. Augstskolu izdevumi 2020. gadā (eiro)</t>
  </si>
  <si>
    <t>1.4. Koledžu finansējums 2019. gadā (eiro)</t>
  </si>
  <si>
    <t>Koledža</t>
  </si>
  <si>
    <t>II Valsts koledžas augstskolu aģentūras</t>
  </si>
  <si>
    <t>LU PSK</t>
  </si>
  <si>
    <t>LU RMK</t>
  </si>
  <si>
    <t>LU R1MK</t>
  </si>
  <si>
    <t>RTU OTK</t>
  </si>
  <si>
    <t>RSU SKMK</t>
  </si>
  <si>
    <t>LKA LKK</t>
  </si>
  <si>
    <t>DU DMK</t>
  </si>
  <si>
    <t>KOPĀ augstskolu aģentūrās</t>
  </si>
  <si>
    <t>III Valsts koledžas</t>
  </si>
  <si>
    <t>RCK</t>
  </si>
  <si>
    <t>RTK</t>
  </si>
  <si>
    <t>LJK</t>
  </si>
  <si>
    <t>UCAK</t>
  </si>
  <si>
    <t>JAK</t>
  </si>
  <si>
    <t>SIVA</t>
  </si>
  <si>
    <t>VRK</t>
  </si>
  <si>
    <t>MK</t>
  </si>
  <si>
    <t>VPK</t>
  </si>
  <si>
    <t>KOPĀ valsts koledžās</t>
  </si>
  <si>
    <t xml:space="preserve">KOPĀ augstskolu aģentūrās un valsts koledžās </t>
  </si>
  <si>
    <t>KOPĀ privātajās koledžās</t>
  </si>
  <si>
    <t>Koledžās KOPĀ</t>
  </si>
  <si>
    <t>KOPĀ augstskolu aģentūrās un valsts koledžās</t>
  </si>
  <si>
    <t>KOPĀ privātajās koledžas</t>
  </si>
  <si>
    <t>1.7. Koledžu izdevumi 2020. gadā (eiro)</t>
  </si>
  <si>
    <t>Koledžās kopā</t>
  </si>
  <si>
    <t>Augstskolu ieņēmumi kopā</t>
  </si>
  <si>
    <t>Tajā skaitā:</t>
  </si>
  <si>
    <t>Valsts augstskolās</t>
  </si>
  <si>
    <t>Juridisko personu dibinātajās augstskolās</t>
  </si>
  <si>
    <t>Finansējums studijām augstskolās</t>
  </si>
  <si>
    <t>KOPĀ</t>
  </si>
  <si>
    <t>Finansējums studijām augstākās izglītības iestādēs KOPĀ</t>
  </si>
  <si>
    <t>Valsts budžeta dotācija (ieskaitot ES struktūrfondu līdzfinans.)</t>
  </si>
  <si>
    <t>Ieņēmumi no studiju maksas</t>
  </si>
  <si>
    <t>Starptautiskais finansējums studijām</t>
  </si>
  <si>
    <t>Finansējums zinātnei augstskolās</t>
  </si>
  <si>
    <t>Finansējums zinātnei augstākās izglītības iestādēs KOPĀ</t>
  </si>
  <si>
    <t>Valsts budžeta finansējums (ieskaitot ES struktūrfondu līdzfinans.)</t>
  </si>
  <si>
    <t>Cits finansējums</t>
  </si>
  <si>
    <t>Koledžu ieņēmumi kopā</t>
  </si>
  <si>
    <t>Valsts koledžās un augstskolu aģentūrās</t>
  </si>
  <si>
    <t>Juridisko personu dibinātajās koledžās</t>
  </si>
  <si>
    <t>Finansējums studijām koledžās</t>
  </si>
  <si>
    <t>Finansējums zinātnei koledžās</t>
  </si>
  <si>
    <t>Augstākās izglītības iestāžu ieņēmumi kopā</t>
  </si>
  <si>
    <t>Valsts augstskolās, koledžās</t>
  </si>
  <si>
    <t>Juridisko personu dibinātajās augstskolās, koledžās</t>
  </si>
  <si>
    <t>Finansējums studijām augstākās izglītības iestādēs</t>
  </si>
  <si>
    <t>Finansējums zinātnei augstākās izglītības iestādēs</t>
  </si>
  <si>
    <t>Informācija apkopota, izmantojot augstskolu un koledžu iesniegtos datus par 2019. gada valsts budžeta līdzekļu sadalījumu un izlietojumu, pašu ieņēmumiem un to izlietojumu. Iesniedzamo datu sadalījumu nosaka Ministru kabineta 2006. gada 2. maija noteikumi Nr. 348 "Kārtība, kādā augstskola un koledža iesniedz Izglītības un zinātnes ministrijā informāciju par savu darbību"</t>
  </si>
  <si>
    <t>1. AUGSTĀKĀS IZGLĪTĪBAS FINANSĒJUMS 2020. GADĀ</t>
  </si>
  <si>
    <t>1.1. Augstskolu finansējums 2020. gadā. Kopsavilkums.</t>
  </si>
  <si>
    <t>1.2.  Koledžu finansējums 2020. gadā. Kopsavilkums.</t>
  </si>
  <si>
    <t>1.1. Augstskolu un koledžu finansējums 2020. gadā. Kopsavilkums.</t>
  </si>
  <si>
    <t>Koledžas</t>
  </si>
  <si>
    <t>% no izdevumiem darba samaksai</t>
  </si>
  <si>
    <t>Kopā privātajās augstskolās</t>
  </si>
  <si>
    <t>1.8. Augstskolu izdevumi 2020. gadā (eiro) darba samaksai</t>
  </si>
  <si>
    <t>Nr. p.k.</t>
  </si>
  <si>
    <t>Augstskola / koledža</t>
  </si>
  <si>
    <t>2015. gads</t>
  </si>
  <si>
    <t>2016. gads</t>
  </si>
  <si>
    <t>2017. gads</t>
  </si>
  <si>
    <t>2018. gads</t>
  </si>
  <si>
    <t>LU*</t>
  </si>
  <si>
    <t>RSU*</t>
  </si>
  <si>
    <t>RPIVA</t>
  </si>
  <si>
    <t>*Iekļaujot augstskolu aģentūras</t>
  </si>
  <si>
    <t>1.5. Augstskolu snieguma finansējums 2015., 2016., 2017. , 2018., 2019. un 2020. gadā (eiro)</t>
  </si>
  <si>
    <t>2020. gads</t>
  </si>
  <si>
    <t>2019. gads</t>
  </si>
  <si>
    <t xml:space="preserve">40 995 </t>
  </si>
  <si>
    <t>1.9. Koledžu izdevumi 2020. gadā (eiro)darba samaksai</t>
  </si>
  <si>
    <t>2. VALSTS BUDŽETA FINANSĒTO STUDIJU VIETU SKAITS AUGSTSKOLĀS UN KOLEDŽĀS 2020.GADĀ</t>
  </si>
  <si>
    <t>2.1. Valsts budžeta finansēto studiju vietu skaita kopsavilkums pilna laika programmās</t>
  </si>
  <si>
    <t xml:space="preserve">Studiju programmas </t>
  </si>
  <si>
    <t>Augstskolas</t>
  </si>
  <si>
    <t>LU no 01.01.2020</t>
  </si>
  <si>
    <t>LU no 01.09.2020</t>
  </si>
  <si>
    <t xml:space="preserve">VeA </t>
  </si>
  <si>
    <t>BAT</t>
  </si>
  <si>
    <t>JVLMA no 01.01.2020</t>
  </si>
  <si>
    <t>JVLMA no 01.09.2020</t>
  </si>
  <si>
    <r>
      <t>KOPĀ no</t>
    </r>
    <r>
      <rPr>
        <sz val="9"/>
        <color theme="1"/>
        <rFont val="Calibri"/>
        <family val="2"/>
        <scheme val="minor"/>
      </rPr>
      <t xml:space="preserve"> 01.01.2020</t>
    </r>
  </si>
  <si>
    <r>
      <t>KOPĀ no</t>
    </r>
    <r>
      <rPr>
        <sz val="9"/>
        <color theme="1"/>
        <rFont val="Calibri"/>
        <family val="2"/>
        <scheme val="minor"/>
      </rPr>
      <t xml:space="preserve"> 01.09.2020</t>
    </r>
  </si>
  <si>
    <t>Doktora studijas</t>
  </si>
  <si>
    <t>Augstskolās KOPĀ</t>
  </si>
  <si>
    <t>LU PSK no 01.01.</t>
  </si>
  <si>
    <t>LU PSK no 01.09.</t>
  </si>
  <si>
    <t>LU RMK no 01.01.</t>
  </si>
  <si>
    <t>LU RMK no 01.09.</t>
  </si>
  <si>
    <t>Pamatstudijas (koledžu programmas)*</t>
  </si>
  <si>
    <t>Augstskolās un koledžās KOPĀ</t>
  </si>
  <si>
    <t>**LKA LKK budžeta vietas ir iekļautas LKA; RSU SKMK budžeta vietas ir iekļautas RSU.</t>
  </si>
  <si>
    <t xml:space="preserve">2.2. 2020.gadā no valsts budžeta līdzekļiem finansēto studiju vietu skaits augstskolās
</t>
  </si>
  <si>
    <r>
      <t xml:space="preserve">2020.gadā no valsts budžeta līdzekļiem finansēto studiju vietu skaits augstskolās </t>
    </r>
    <r>
      <rPr>
        <b/>
        <i/>
        <sz val="12"/>
        <color rgb="FF553066"/>
        <rFont val="Calibri"/>
        <family val="2"/>
        <charset val="186"/>
        <scheme val="minor"/>
      </rPr>
      <t>bakalaura un profesionālajās studiju programmās</t>
    </r>
  </si>
  <si>
    <t>Nr.p.k</t>
  </si>
  <si>
    <t>Izglītības tematiskā grupa</t>
  </si>
  <si>
    <t>Izglītības tematiskā joma</t>
  </si>
  <si>
    <t>LU no 01.01.</t>
  </si>
  <si>
    <t>LU no 01.09.</t>
  </si>
  <si>
    <t>JVLMA no 01.01</t>
  </si>
  <si>
    <t>JVLMA no 01.09</t>
  </si>
  <si>
    <t>KOPĀ līdz 31.08</t>
  </si>
  <si>
    <t>KOPĀ       no 01.09</t>
  </si>
  <si>
    <t>1.</t>
  </si>
  <si>
    <t>Izglītība</t>
  </si>
  <si>
    <t>Pedagogu izglītība un izglītības zinātnes</t>
  </si>
  <si>
    <t>2.</t>
  </si>
  <si>
    <t>Humanitārās zinātnes un māksla</t>
  </si>
  <si>
    <t>Mākslas</t>
  </si>
  <si>
    <t>Humanitārās zinātnes</t>
  </si>
  <si>
    <t>3.</t>
  </si>
  <si>
    <t>Sociālās zinātnes, komerczinības un tiesības</t>
  </si>
  <si>
    <t>Sociālās un cilvēkrīcības zinātnes</t>
  </si>
  <si>
    <t>Informācijas un komunikācijas zinātnes</t>
  </si>
  <si>
    <t>Komerczinības un administrēšana</t>
  </si>
  <si>
    <t>Tiesību zinātne</t>
  </si>
  <si>
    <t>4.</t>
  </si>
  <si>
    <t>Dabaszinātnes, matemātika un informācijas tehnoloģijas</t>
  </si>
  <si>
    <t>Dzīvās dabas zinātnes</t>
  </si>
  <si>
    <t>Fizikālās zinātnes</t>
  </si>
  <si>
    <t>Matemātika un statistika</t>
  </si>
  <si>
    <t>Datorika</t>
  </si>
  <si>
    <t>5.</t>
  </si>
  <si>
    <t>Inženierzinātnes, ražošana un būvniecība</t>
  </si>
  <si>
    <t>Inženierzinātnes un tehnoloģijas</t>
  </si>
  <si>
    <t>Ražošana un pārstrāde</t>
  </si>
  <si>
    <t>Arhitektūra un būvniecība</t>
  </si>
  <si>
    <t>6.</t>
  </si>
  <si>
    <t>Lauksaimniecība</t>
  </si>
  <si>
    <t>Lauksaimniecība, mežsaimniecība un zivsaimniecība</t>
  </si>
  <si>
    <t>Veterinārija</t>
  </si>
  <si>
    <t>7.</t>
  </si>
  <si>
    <t>Veselības aprūpe un sociālā labklājība</t>
  </si>
  <si>
    <t>Veselības aprūpe</t>
  </si>
  <si>
    <t>Sociālā labklājība</t>
  </si>
  <si>
    <t>8.</t>
  </si>
  <si>
    <t>Pakalpojumi</t>
  </si>
  <si>
    <t>Individuālie pakalpojumi</t>
  </si>
  <si>
    <t>Transporta pakalpojumi</t>
  </si>
  <si>
    <t>Vides aizsardzība</t>
  </si>
  <si>
    <t>Civilā un militārā aizsardzība</t>
  </si>
  <si>
    <r>
      <t>2020.gadā no valsts budžeta līdzekļiem finansēto studiju vietu skaits augstskolās maģistra</t>
    </r>
    <r>
      <rPr>
        <b/>
        <i/>
        <sz val="12"/>
        <color rgb="FF553066"/>
        <rFont val="Calibri"/>
        <family val="2"/>
        <charset val="186"/>
        <scheme val="minor"/>
      </rPr>
      <t xml:space="preserve"> studiju programmās</t>
    </r>
  </si>
  <si>
    <t>JVLMA līdz 31.08</t>
  </si>
  <si>
    <t>KOPĀ      no 01.09</t>
  </si>
  <si>
    <r>
      <t xml:space="preserve">2020.gadā no valsts budžeta līdzekļiem finansēto studiju vietu skaits augstskolās </t>
    </r>
    <r>
      <rPr>
        <b/>
        <i/>
        <sz val="12"/>
        <color rgb="FF553066"/>
        <rFont val="Calibri"/>
        <family val="2"/>
        <charset val="186"/>
        <scheme val="minor"/>
      </rPr>
      <t>doktora studiju programmās</t>
    </r>
  </si>
  <si>
    <t xml:space="preserve">JVLMA līdz 31.08 </t>
  </si>
  <si>
    <t>JVLMA no 1.09</t>
  </si>
  <si>
    <t xml:space="preserve">KOPĀ līdz 31.08 </t>
  </si>
  <si>
    <t>KOPĀ      no 1.09</t>
  </si>
  <si>
    <t>2.3. 2020.gadā no valsts budžeta līdzekļiem finansēto studiju vietu skaits koledžās</t>
  </si>
  <si>
    <t>Tem.gr.</t>
  </si>
  <si>
    <t>Koledžas &amp; augstskolu aģentūras*</t>
  </si>
  <si>
    <t>Pedagogu izglītība un izglīt. zin.</t>
  </si>
  <si>
    <t>Mūzika, horeogrāfija, audio-vizuālā mediju māksla, dizains</t>
  </si>
  <si>
    <t xml:space="preserve">Humanitārās zinātnes </t>
  </si>
  <si>
    <t>Informācijas un komunikācijas zin.</t>
  </si>
  <si>
    <t xml:space="preserve">Matemātika un statistika </t>
  </si>
  <si>
    <t>Lauksaimn., mežsaimn., zivsaimn.</t>
  </si>
  <si>
    <t xml:space="preserve">Civilā un militārā aizsardzība </t>
  </si>
  <si>
    <t>Tematiskā grupa</t>
  </si>
  <si>
    <t>Hum.zin. un māksla</t>
  </si>
  <si>
    <t>Soc.zin., komerczi.un tiesības</t>
  </si>
  <si>
    <t>Dabas zin., matemātika un IT</t>
  </si>
  <si>
    <t>Inženierzin., ražošana un būvniecība</t>
  </si>
  <si>
    <t>Veselības apr. un sociālā labklājība</t>
  </si>
  <si>
    <t>PL</t>
  </si>
  <si>
    <t>NL</t>
  </si>
  <si>
    <t>AK</t>
  </si>
  <si>
    <t>BVK</t>
  </si>
  <si>
    <t>GFK</t>
  </si>
  <si>
    <t>JK</t>
  </si>
  <si>
    <t>NJK</t>
  </si>
  <si>
    <t>SKK</t>
  </si>
  <si>
    <t>VBK</t>
  </si>
  <si>
    <t>**Līdz 2020. gadam Vadības koledža</t>
  </si>
  <si>
    <t xml:space="preserve">Koledžas līmeņa programmas </t>
  </si>
  <si>
    <t>BSA</t>
  </si>
  <si>
    <t>EKA</t>
  </si>
  <si>
    <t>ISMA</t>
  </si>
  <si>
    <t>TSI</t>
  </si>
  <si>
    <t xml:space="preserve">Bakalaura līmeņa programmas </t>
  </si>
  <si>
    <t>LA</t>
  </si>
  <si>
    <t>LkrA</t>
  </si>
  <si>
    <t>RAI</t>
  </si>
  <si>
    <t>REA</t>
  </si>
  <si>
    <t>RISEBA</t>
  </si>
  <si>
    <t>RJA</t>
  </si>
  <si>
    <t>RTI</t>
  </si>
  <si>
    <t>RARZI</t>
  </si>
  <si>
    <t xml:space="preserve">Maģistra līmeņa programmas </t>
  </si>
  <si>
    <t>LKrA</t>
  </si>
  <si>
    <t>RMK</t>
  </si>
  <si>
    <t>vērtība loģiski nav iespējama vai studējošo skaits, kuriem tiek piemērota studiju maksa, iestādē tematiskajā grupā mazāks par 5</t>
  </si>
  <si>
    <t>Bakalaura</t>
  </si>
  <si>
    <t>Maģistra</t>
  </si>
  <si>
    <t>Doktora</t>
  </si>
  <si>
    <t>Studiju programmas līmenis</t>
  </si>
  <si>
    <t>vērtība loģiski nav iespējama vai studējošo skaits, kuriem tiek piemērota studiju maksa,tematiskajā grupā studiju programmu līmenī mazāks par 5</t>
  </si>
  <si>
    <t>*Vidējā semestra maksa visiem studējošajiem, kas studē maksas studiju vietā, ņemot vērā augstākās izglītības iestāžu piemērotās studiju maksas atlaides. Netiek atrādīti dati par tematiskajām grupām, kur maksas studējošo skaits tematiskajā grupā studiju programmu līmenī mazāks par 5</t>
  </si>
  <si>
    <t>*Vidējā semestra maksa visiem studējošajiem, kas studē maksas studiju vietā, ņemot vērā augstākās izglītības iestāžu piemērotās studiju maksas atlaides. Netiek atrādītas tās iestādes tematiskās grupas, kur maksas studējošo skaits mazāks par 5</t>
  </si>
  <si>
    <t>2.5. Vidējā studiju maksa augstskolās 2020./2021. akadēmiskajā gada sākumā (eiro)*</t>
  </si>
  <si>
    <t>2.6. Vidējā semestra studiju maksa koledžās 2020./2021. akadēmiskā gada sākumā (eiro)*</t>
  </si>
  <si>
    <t>Doktora līmeņa studiju programma</t>
  </si>
  <si>
    <t>0-500</t>
  </si>
  <si>
    <t>500-1000</t>
  </si>
  <si>
    <t>1000-1500</t>
  </si>
  <si>
    <t>1500-2000</t>
  </si>
  <si>
    <t>2000-2500</t>
  </si>
  <si>
    <t>2500-3000</t>
  </si>
  <si>
    <t>3500-4000</t>
  </si>
  <si>
    <t>4000-4500</t>
  </si>
  <si>
    <t>4500-5000</t>
  </si>
  <si>
    <t>2.4.1 Vidējā studiju maksa augstākās izglītības iestādēs 2020./2021. akadēmiskajā gada sākumā (eiro)*</t>
  </si>
  <si>
    <t>2.4.2 Doktorantūrā studējošo sadalījums pēc semestra maksas apjoma 2020./2021. akadēmiskajā gada sākumā (eiro)**</t>
  </si>
  <si>
    <t>Semestra maksas intervāls (eiro)</t>
  </si>
  <si>
    <t>**Doktorantūras studējošo, kuri studē maksas studiju vietā, sadalījums pēc semestra maksas apmēra, ņemot vērā augstākās izglītības iestāžu piemērotās studiju maksas atlaides. Netiek atrādīti dati par tematiskajām grupām, kur maksas studējošo skaits tematiskajā grupā mazāks par 5</t>
  </si>
  <si>
    <t>*Aprēķinos nav iekļauta informācija par VRK, VPK, UCAK, SIVA un LNAA</t>
  </si>
  <si>
    <t>Pamatstudijas (koledžas, bakalaura un profesionālās programmas)*</t>
  </si>
  <si>
    <t>Augstākā līmeņa studijas (maģistra, profesionālā maģistra programmas un 2.līmeņa programmas)*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</si>
</sst>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_);_(* \(#,##0.00\);_(* &quot;-&quot;??_);_(@_)"/>
    <numFmt numFmtId="165" formatCode="_(* #,##0_);_(* \(#,##0\);_(* &quot;-&quot;??_);_(@_)"/>
    <numFmt numFmtId="166" formatCode="0.000"/>
    <numFmt numFmtId="167" formatCode="0.0%"/>
    <numFmt numFmtId="168" formatCode="0.0000000%"/>
    <numFmt numFmtId="169" formatCode="[$€-426]\ #,##0"/>
    <numFmt numFmtId="170" formatCode="&quot;€&quot;\ #,##0"/>
    <numFmt numFmtId="171" formatCode="0.0000%"/>
    <numFmt numFmtId="172" formatCode="_-* #,##0.00\ _€_-;\-* #,##0.00\ _€_-;_-* &quot;-&quot;??\ _€_-;_-@_-"/>
    <numFmt numFmtId="173" formatCode="_-* #,##0_-;\-* #,##0_-;_-* &quot;-&quot;??_-;_-@_-"/>
  </numFmts>
  <fonts count="56" x14ac:knownFonts="1">
    <font>
      <sz val="11"/>
      <color theme="1"/>
      <name val="Calibri"/>
      <family val="2"/>
      <scheme val="minor"/>
    </font>
    <font>
      <sz val="11"/>
      <color theme="1"/>
      <name val="Calibri"/>
      <family val="2"/>
      <charset val="186"/>
      <scheme val="minor"/>
    </font>
    <font>
      <sz val="11"/>
      <color theme="1"/>
      <name val="Calibri"/>
      <family val="2"/>
      <scheme val="minor"/>
    </font>
    <font>
      <b/>
      <sz val="11"/>
      <color theme="1"/>
      <name val="Calibri"/>
      <family val="2"/>
      <charset val="186"/>
      <scheme val="minor"/>
    </font>
    <font>
      <b/>
      <i/>
      <sz val="11"/>
      <name val="Calibri"/>
      <family val="2"/>
      <charset val="186"/>
      <scheme val="minor"/>
    </font>
    <font>
      <sz val="10"/>
      <name val="Calibri"/>
      <family val="2"/>
      <scheme val="minor"/>
    </font>
    <font>
      <sz val="10"/>
      <color rgb="FFFF0000"/>
      <name val="Calibri"/>
      <family val="2"/>
      <scheme val="minor"/>
    </font>
    <font>
      <b/>
      <sz val="10"/>
      <name val="Calibri"/>
      <family val="2"/>
      <charset val="186"/>
      <scheme val="minor"/>
    </font>
    <font>
      <b/>
      <sz val="10"/>
      <name val="Calibri"/>
      <family val="2"/>
      <scheme val="minor"/>
    </font>
    <font>
      <b/>
      <sz val="11"/>
      <color theme="1"/>
      <name val="Calibri"/>
      <family val="2"/>
      <scheme val="minor"/>
    </font>
    <font>
      <i/>
      <sz val="8"/>
      <name val="Calibri"/>
      <family val="2"/>
      <charset val="186"/>
      <scheme val="minor"/>
    </font>
    <font>
      <sz val="8"/>
      <name val="Calibri"/>
      <family val="2"/>
      <charset val="186"/>
      <scheme val="minor"/>
    </font>
    <font>
      <b/>
      <sz val="11"/>
      <color rgb="FF553066"/>
      <name val="Calibri"/>
      <family val="2"/>
      <charset val="186"/>
      <scheme val="minor"/>
    </font>
    <font>
      <b/>
      <i/>
      <sz val="10"/>
      <name val="Calibri"/>
      <family val="2"/>
      <charset val="186"/>
      <scheme val="minor"/>
    </font>
    <font>
      <b/>
      <sz val="11"/>
      <color theme="0"/>
      <name val="Calibri"/>
      <family val="2"/>
      <scheme val="minor"/>
    </font>
    <font>
      <i/>
      <sz val="9.5"/>
      <color theme="1"/>
      <name val="Calibri"/>
      <family val="2"/>
      <charset val="186"/>
      <scheme val="minor"/>
    </font>
    <font>
      <sz val="8"/>
      <name val="Calibri"/>
      <family val="2"/>
      <scheme val="minor"/>
    </font>
    <font>
      <b/>
      <sz val="12"/>
      <color rgb="FF553066"/>
      <name val="Calibri"/>
      <family val="2"/>
      <charset val="186"/>
      <scheme val="minor"/>
    </font>
    <font>
      <sz val="9.5"/>
      <name val="Calibri"/>
      <family val="2"/>
      <scheme val="minor"/>
    </font>
    <font>
      <sz val="10"/>
      <color theme="1"/>
      <name val="Calibri"/>
      <family val="2"/>
      <scheme val="minor"/>
    </font>
    <font>
      <sz val="10"/>
      <color rgb="FF000000"/>
      <name val="Arial"/>
      <family val="2"/>
      <charset val="186"/>
    </font>
    <font>
      <sz val="10"/>
      <name val="Arial"/>
      <family val="2"/>
      <charset val="186"/>
    </font>
    <font>
      <b/>
      <sz val="10"/>
      <color theme="0"/>
      <name val="Calibri"/>
      <family val="2"/>
      <scheme val="minor"/>
    </font>
    <font>
      <sz val="9"/>
      <color indexed="81"/>
      <name val="Tahoma"/>
      <family val="2"/>
    </font>
    <font>
      <b/>
      <sz val="9"/>
      <color indexed="81"/>
      <name val="Tahoma"/>
      <family val="2"/>
    </font>
    <font>
      <b/>
      <sz val="13"/>
      <color rgb="FF553066"/>
      <name val="Calibri"/>
      <family val="2"/>
      <charset val="186"/>
      <scheme val="minor"/>
    </font>
    <font>
      <sz val="11"/>
      <color rgb="FF512373"/>
      <name val="Calibri"/>
      <family val="2"/>
      <charset val="186"/>
      <scheme val="minor"/>
    </font>
    <font>
      <i/>
      <sz val="11"/>
      <color rgb="FF512373"/>
      <name val="Calibri"/>
      <family val="2"/>
      <charset val="186"/>
      <scheme val="minor"/>
    </font>
    <font>
      <b/>
      <sz val="14"/>
      <color rgb="FF553066"/>
      <name val="Calibri"/>
      <family val="2"/>
      <charset val="186"/>
      <scheme val="minor"/>
    </font>
    <font>
      <b/>
      <i/>
      <sz val="12"/>
      <color theme="1"/>
      <name val="Calibri"/>
      <family val="2"/>
      <charset val="186"/>
      <scheme val="minor"/>
    </font>
    <font>
      <i/>
      <sz val="11"/>
      <color theme="1"/>
      <name val="Calibri"/>
      <family val="2"/>
      <charset val="186"/>
      <scheme val="minor"/>
    </font>
    <font>
      <b/>
      <sz val="12"/>
      <color theme="0"/>
      <name val="Calibri"/>
      <family val="2"/>
      <charset val="186"/>
      <scheme val="minor"/>
    </font>
    <font>
      <b/>
      <sz val="11.5"/>
      <color theme="0"/>
      <name val="Calibri"/>
      <family val="2"/>
      <charset val="186"/>
      <scheme val="minor"/>
    </font>
    <font>
      <sz val="12"/>
      <color theme="1"/>
      <name val="Calibri"/>
      <family val="2"/>
      <scheme val="minor"/>
    </font>
    <font>
      <sz val="11"/>
      <name val="Calibri"/>
      <family val="2"/>
      <scheme val="minor"/>
    </font>
    <font>
      <i/>
      <sz val="12"/>
      <color theme="1"/>
      <name val="Calibri"/>
      <family val="2"/>
      <scheme val="minor"/>
    </font>
    <font>
      <b/>
      <i/>
      <sz val="11"/>
      <color theme="1"/>
      <name val="Calibri"/>
      <family val="2"/>
      <charset val="186"/>
      <scheme val="minor"/>
    </font>
    <font>
      <sz val="10"/>
      <color theme="1"/>
      <name val="Calibri"/>
      <family val="2"/>
      <charset val="186"/>
      <scheme val="minor"/>
    </font>
    <font>
      <b/>
      <sz val="10"/>
      <color theme="1"/>
      <name val="Calibri"/>
      <family val="2"/>
      <charset val="186"/>
      <scheme val="minor"/>
    </font>
    <font>
      <sz val="11"/>
      <color rgb="FF9C0006"/>
      <name val="Calibri"/>
      <family val="2"/>
      <charset val="186"/>
      <scheme val="minor"/>
    </font>
    <font>
      <b/>
      <sz val="11"/>
      <color theme="0"/>
      <name val="Calibri"/>
      <family val="2"/>
      <charset val="186"/>
      <scheme val="minor"/>
    </font>
    <font>
      <sz val="10"/>
      <color theme="0" tint="-0.499984740745262"/>
      <name val="Calibri"/>
      <family val="2"/>
      <scheme val="minor"/>
    </font>
    <font>
      <b/>
      <sz val="11"/>
      <color theme="1" tint="0.14999847407452621"/>
      <name val="Calibri"/>
      <family val="2"/>
      <charset val="186"/>
      <scheme val="minor"/>
    </font>
    <font>
      <sz val="9"/>
      <color theme="1"/>
      <name val="Calibri"/>
      <family val="2"/>
      <scheme val="minor"/>
    </font>
    <font>
      <b/>
      <sz val="10"/>
      <color theme="1"/>
      <name val="Calibri"/>
      <family val="2"/>
      <scheme val="minor"/>
    </font>
    <font>
      <b/>
      <sz val="10"/>
      <color rgb="FF553066"/>
      <name val="Calibri"/>
      <family val="2"/>
      <scheme val="minor"/>
    </font>
    <font>
      <sz val="10"/>
      <color theme="0"/>
      <name val="Calibri"/>
      <family val="2"/>
      <scheme val="minor"/>
    </font>
    <font>
      <sz val="9"/>
      <name val="Calibri"/>
      <family val="2"/>
      <charset val="186"/>
    </font>
    <font>
      <b/>
      <i/>
      <sz val="12"/>
      <color rgb="FF553066"/>
      <name val="Calibri"/>
      <family val="2"/>
      <charset val="186"/>
      <scheme val="minor"/>
    </font>
    <font>
      <sz val="11"/>
      <color theme="0"/>
      <name val="Calibri"/>
      <family val="2"/>
      <scheme val="minor"/>
    </font>
    <font>
      <sz val="9"/>
      <color theme="1"/>
      <name val="Calibri"/>
      <family val="2"/>
      <charset val="186"/>
      <scheme val="minor"/>
    </font>
    <font>
      <b/>
      <sz val="10"/>
      <color rgb="FF553066"/>
      <name val="Calibri"/>
      <family val="2"/>
      <charset val="186"/>
      <scheme val="minor"/>
    </font>
    <font>
      <b/>
      <sz val="10"/>
      <color rgb="FF512373"/>
      <name val="Calibri"/>
      <family val="2"/>
      <charset val="186"/>
      <scheme val="minor"/>
    </font>
    <font>
      <sz val="10"/>
      <name val="Calibri"/>
      <family val="2"/>
      <charset val="186"/>
      <scheme val="minor"/>
    </font>
    <font>
      <sz val="9"/>
      <color theme="1"/>
      <name val="Calibri"/>
      <family val="2"/>
      <charset val="186"/>
    </font>
    <font>
      <i/>
      <sz val="10"/>
      <color theme="1"/>
      <name val="Calibri"/>
      <family val="2"/>
      <charset val="186"/>
      <scheme val="minor"/>
    </font>
  </fonts>
  <fills count="10">
    <fill>
      <patternFill patternType="none"/>
    </fill>
    <fill>
      <patternFill patternType="gray125"/>
    </fill>
    <fill>
      <patternFill patternType="solid">
        <fgColor rgb="FFF6EAFC"/>
        <bgColor indexed="64"/>
      </patternFill>
    </fill>
    <fill>
      <patternFill patternType="solid">
        <fgColor rgb="FFEFD7FA"/>
        <bgColor indexed="64"/>
      </patternFill>
    </fill>
    <fill>
      <patternFill patternType="solid">
        <fgColor rgb="FF553066"/>
        <bgColor indexed="64"/>
      </patternFill>
    </fill>
    <fill>
      <patternFill patternType="solid">
        <fgColor rgb="FFFFC7CE"/>
      </patternFill>
    </fill>
    <fill>
      <patternFill patternType="solid">
        <fgColor theme="0"/>
        <bgColor indexed="64"/>
      </patternFill>
    </fill>
    <fill>
      <patternFill patternType="solid">
        <fgColor rgb="FFDCC5ED"/>
        <bgColor indexed="64"/>
      </patternFill>
    </fill>
    <fill>
      <patternFill patternType="solid">
        <fgColor rgb="FFEFD7FA"/>
        <bgColor theme="4"/>
      </patternFill>
    </fill>
    <fill>
      <patternFill patternType="solid">
        <fgColor theme="2"/>
        <bgColor indexed="64"/>
      </patternFill>
    </fill>
  </fills>
  <borders count="105">
    <border>
      <left/>
      <right/>
      <top/>
      <bottom/>
      <diagonal/>
    </border>
    <border>
      <left style="thin">
        <color indexed="64"/>
      </left>
      <right style="hair">
        <color auto="1"/>
      </right>
      <top style="thin">
        <color indexed="64"/>
      </top>
      <bottom style="hair">
        <color auto="1"/>
      </bottom>
      <diagonal/>
    </border>
    <border>
      <left style="hair">
        <color auto="1"/>
      </left>
      <right/>
      <top style="thin">
        <color indexed="64"/>
      </top>
      <bottom style="hair">
        <color auto="1"/>
      </bottom>
      <diagonal/>
    </border>
    <border>
      <left style="thin">
        <color indexed="64"/>
      </left>
      <right style="thin">
        <color indexed="64"/>
      </right>
      <top style="thin">
        <color indexed="64"/>
      </top>
      <bottom style="hair">
        <color auto="1"/>
      </bottom>
      <diagonal/>
    </border>
    <border>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auto="1"/>
      </right>
      <top style="hair">
        <color auto="1"/>
      </top>
      <bottom style="hair">
        <color auto="1"/>
      </bottom>
      <diagonal/>
    </border>
    <border>
      <left style="hair">
        <color auto="1"/>
      </left>
      <right/>
      <top style="hair">
        <color auto="1"/>
      </top>
      <bottom style="hair">
        <color auto="1"/>
      </bottom>
      <diagonal/>
    </border>
    <border>
      <left style="thin">
        <color indexed="64"/>
      </left>
      <right style="thin">
        <color indexed="64"/>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style="hair">
        <color auto="1"/>
      </right>
      <top style="hair">
        <color auto="1"/>
      </top>
      <bottom/>
      <diagonal/>
    </border>
    <border>
      <left style="hair">
        <color auto="1"/>
      </left>
      <right/>
      <top style="hair">
        <color auto="1"/>
      </top>
      <bottom/>
      <diagonal/>
    </border>
    <border>
      <left style="thin">
        <color indexed="64"/>
      </left>
      <right style="thin">
        <color indexed="64"/>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style="thin">
        <color indexed="64"/>
      </left>
      <right/>
      <top/>
      <bottom style="hair">
        <color auto="1"/>
      </bottom>
      <diagonal/>
    </border>
    <border>
      <left/>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top style="hair">
        <color auto="1"/>
      </top>
      <bottom style="thin">
        <color indexed="64"/>
      </bottom>
      <diagonal/>
    </border>
    <border>
      <left style="thin">
        <color indexed="64"/>
      </left>
      <right style="thin">
        <color indexed="64"/>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thin">
        <color indexed="64"/>
      </left>
      <right style="hair">
        <color auto="1"/>
      </right>
      <top style="thin">
        <color indexed="64"/>
      </top>
      <bottom/>
      <diagonal/>
    </border>
    <border>
      <left style="hair">
        <color auto="1"/>
      </left>
      <right/>
      <top style="thin">
        <color indexed="64"/>
      </top>
      <bottom/>
      <diagonal/>
    </border>
    <border>
      <left style="thin">
        <color indexed="64"/>
      </left>
      <right style="thin">
        <color indexed="64"/>
      </right>
      <top style="thin">
        <color indexed="64"/>
      </top>
      <bottom/>
      <diagonal/>
    </border>
    <border>
      <left style="thin">
        <color indexed="64"/>
      </left>
      <right style="hair">
        <color auto="1"/>
      </right>
      <top/>
      <bottom/>
      <diagonal/>
    </border>
    <border>
      <left style="hair">
        <color auto="1"/>
      </left>
      <right/>
      <top/>
      <bottom/>
      <diagonal/>
    </border>
    <border>
      <left style="thin">
        <color indexed="64"/>
      </left>
      <right style="thin">
        <color indexed="64"/>
      </right>
      <top/>
      <bottom/>
      <diagonal/>
    </border>
    <border>
      <left style="thin">
        <color indexed="64"/>
      </left>
      <right style="hair">
        <color auto="1"/>
      </right>
      <top/>
      <bottom style="thin">
        <color indexed="64"/>
      </bottom>
      <diagonal/>
    </border>
    <border>
      <left style="hair">
        <color auto="1"/>
      </left>
      <right/>
      <top/>
      <bottom style="thin">
        <color indexed="64"/>
      </bottom>
      <diagonal/>
    </border>
    <border>
      <left style="thin">
        <color indexed="64"/>
      </left>
      <right style="thin">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style="thin">
        <color indexed="64"/>
      </top>
      <bottom style="hair">
        <color auto="1"/>
      </bottom>
      <diagonal/>
    </border>
    <border>
      <left style="thin">
        <color indexed="64"/>
      </left>
      <right/>
      <top/>
      <bottom/>
      <diagonal/>
    </border>
    <border>
      <left/>
      <right style="thin">
        <color indexed="64"/>
      </right>
      <top/>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thin">
        <color indexed="64"/>
      </left>
      <right/>
      <top style="hair">
        <color auto="1"/>
      </top>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style="thin">
        <color indexed="64"/>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thin">
        <color indexed="64"/>
      </left>
      <right/>
      <top style="hair">
        <color auto="1"/>
      </top>
      <bottom style="thin">
        <color indexed="64"/>
      </bottom>
      <diagonal/>
    </border>
    <border>
      <left style="hair">
        <color auto="1"/>
      </left>
      <right/>
      <top/>
      <bottom style="hair">
        <color auto="1"/>
      </bottom>
      <diagonal/>
    </border>
    <border>
      <left/>
      <right/>
      <top style="hair">
        <color auto="1"/>
      </top>
      <bottom/>
      <diagonal/>
    </border>
    <border>
      <left/>
      <right/>
      <top/>
      <bottom style="medium">
        <color rgb="FF553066"/>
      </bottom>
      <diagonal/>
    </border>
    <border>
      <left/>
      <right style="hair">
        <color auto="1"/>
      </right>
      <top style="medium">
        <color rgb="FF512373"/>
      </top>
      <bottom style="medium">
        <color rgb="FF512373"/>
      </bottom>
      <diagonal/>
    </border>
    <border>
      <left style="hair">
        <color auto="1"/>
      </left>
      <right style="hair">
        <color auto="1"/>
      </right>
      <top style="medium">
        <color rgb="FF512373"/>
      </top>
      <bottom style="medium">
        <color rgb="FF512373"/>
      </bottom>
      <diagonal/>
    </border>
    <border>
      <left/>
      <right/>
      <top style="medium">
        <color rgb="FF512373"/>
      </top>
      <bottom style="thin">
        <color rgb="FF553066"/>
      </bottom>
      <diagonal/>
    </border>
    <border>
      <left/>
      <right style="hair">
        <color indexed="64"/>
      </right>
      <top style="medium">
        <color rgb="FF512373"/>
      </top>
      <bottom style="thin">
        <color rgb="FF553066"/>
      </bottom>
      <diagonal/>
    </border>
    <border>
      <left/>
      <right style="hair">
        <color indexed="64"/>
      </right>
      <top style="medium">
        <color rgb="FF512373"/>
      </top>
      <bottom/>
      <diagonal/>
    </border>
    <border>
      <left/>
      <right/>
      <top style="thin">
        <color indexed="64"/>
      </top>
      <bottom style="medium">
        <color rgb="FF512373"/>
      </bottom>
      <diagonal/>
    </border>
    <border>
      <left/>
      <right style="hair">
        <color auto="1"/>
      </right>
      <top/>
      <bottom style="medium">
        <color rgb="FF512373"/>
      </bottom>
      <diagonal/>
    </border>
    <border>
      <left style="hair">
        <color auto="1"/>
      </left>
      <right style="hair">
        <color auto="1"/>
      </right>
      <top style="hair">
        <color auto="1"/>
      </top>
      <bottom style="thin">
        <color rgb="FF553066"/>
      </bottom>
      <diagonal/>
    </border>
    <border>
      <left style="hair">
        <color auto="1"/>
      </left>
      <right/>
      <top style="medium">
        <color rgb="FF512373"/>
      </top>
      <bottom style="thin">
        <color rgb="FF553066"/>
      </bottom>
      <diagonal/>
    </border>
    <border>
      <left style="hair">
        <color auto="1"/>
      </left>
      <right style="hair">
        <color auto="1"/>
      </right>
      <top/>
      <bottom/>
      <diagonal/>
    </border>
    <border>
      <left/>
      <right style="hair">
        <color auto="1"/>
      </right>
      <top style="medium">
        <color rgb="FF512373"/>
      </top>
      <bottom style="thin">
        <color rgb="FF512373"/>
      </bottom>
      <diagonal/>
    </border>
    <border>
      <left style="hair">
        <color auto="1"/>
      </left>
      <right style="hair">
        <color indexed="64"/>
      </right>
      <top style="medium">
        <color rgb="FF512373"/>
      </top>
      <bottom style="thin">
        <color rgb="FF553066"/>
      </bottom>
      <diagonal/>
    </border>
    <border>
      <left style="hair">
        <color auto="1"/>
      </left>
      <right/>
      <top style="medium">
        <color rgb="FF512373"/>
      </top>
      <bottom style="thin">
        <color rgb="FF512373"/>
      </bottom>
      <diagonal/>
    </border>
    <border>
      <left style="hair">
        <color auto="1"/>
      </left>
      <right style="hair">
        <color indexed="64"/>
      </right>
      <top style="medium">
        <color rgb="FF512373"/>
      </top>
      <bottom style="thin">
        <color rgb="FF512373"/>
      </bottom>
      <diagonal/>
    </border>
    <border>
      <left/>
      <right/>
      <top style="thin">
        <color rgb="FF512373"/>
      </top>
      <bottom style="medium">
        <color rgb="FF512373"/>
      </bottom>
      <diagonal/>
    </border>
    <border>
      <left/>
      <right/>
      <top style="medium">
        <color rgb="FF512373"/>
      </top>
      <bottom style="thin">
        <color rgb="FF512373"/>
      </bottom>
      <diagonal/>
    </border>
    <border>
      <left style="hair">
        <color auto="1"/>
      </left>
      <right style="hair">
        <color auto="1"/>
      </right>
      <top style="hair">
        <color auto="1"/>
      </top>
      <bottom style="thin">
        <color rgb="FF512373"/>
      </bottom>
      <diagonal/>
    </border>
    <border>
      <left/>
      <right style="hair">
        <color auto="1"/>
      </right>
      <top style="hair">
        <color auto="1"/>
      </top>
      <bottom style="thin">
        <color rgb="FF512373"/>
      </bottom>
      <diagonal/>
    </border>
    <border>
      <left style="hair">
        <color auto="1"/>
      </left>
      <right style="hair">
        <color auto="1"/>
      </right>
      <top/>
      <bottom style="thin">
        <color rgb="FF512373"/>
      </bottom>
      <diagonal/>
    </border>
    <border>
      <left/>
      <right style="hair">
        <color auto="1"/>
      </right>
      <top style="medium">
        <color rgb="FF512373"/>
      </top>
      <bottom style="thin">
        <color indexed="64"/>
      </bottom>
      <diagonal/>
    </border>
    <border>
      <left style="hair">
        <color auto="1"/>
      </left>
      <right style="hair">
        <color auto="1"/>
      </right>
      <top style="medium">
        <color rgb="FF512373"/>
      </top>
      <bottom style="thin">
        <color indexed="64"/>
      </bottom>
      <diagonal/>
    </border>
    <border>
      <left/>
      <right/>
      <top/>
      <bottom style="medium">
        <color rgb="FF512373"/>
      </bottom>
      <diagonal/>
    </border>
    <border>
      <left style="hair">
        <color auto="1"/>
      </left>
      <right/>
      <top style="hair">
        <color auto="1"/>
      </top>
      <bottom style="thin">
        <color rgb="FF512373"/>
      </bottom>
      <diagonal/>
    </border>
    <border>
      <left/>
      <right/>
      <top style="medium">
        <color rgb="FF512373"/>
      </top>
      <bottom style="hair">
        <color indexed="64"/>
      </bottom>
      <diagonal/>
    </border>
    <border>
      <left style="hair">
        <color auto="1"/>
      </left>
      <right/>
      <top style="medium">
        <color rgb="FF512373"/>
      </top>
      <bottom style="thin">
        <color indexed="64"/>
      </bottom>
      <diagonal/>
    </border>
    <border>
      <left/>
      <right/>
      <top style="hair">
        <color indexed="64"/>
      </top>
      <bottom style="medium">
        <color rgb="FF512373"/>
      </bottom>
      <diagonal/>
    </border>
    <border>
      <left style="hair">
        <color auto="1"/>
      </left>
      <right style="hair">
        <color auto="1"/>
      </right>
      <top style="medium">
        <color rgb="FF512373"/>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style="hair">
        <color auto="1"/>
      </right>
      <top/>
      <bottom/>
      <diagonal/>
    </border>
    <border>
      <left/>
      <right style="thin">
        <color indexed="64"/>
      </right>
      <top style="hair">
        <color auto="1"/>
      </top>
      <bottom style="thin">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style="thin">
        <color indexed="64"/>
      </top>
      <bottom/>
      <diagonal/>
    </border>
    <border>
      <left/>
      <right style="hair">
        <color indexed="64"/>
      </right>
      <top style="thin">
        <color indexed="64"/>
      </top>
      <bottom style="thin">
        <color indexed="64"/>
      </bottom>
      <diagonal/>
    </border>
    <border>
      <left/>
      <right style="thin">
        <color indexed="64"/>
      </right>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indexed="64"/>
      </bottom>
      <diagonal/>
    </border>
  </borders>
  <cellStyleXfs count="9">
    <xf numFmtId="0" fontId="0" fillId="0" borderId="0"/>
    <xf numFmtId="9" fontId="2" fillId="0" borderId="0" applyFont="0" applyFill="0" applyBorder="0" applyAlignment="0" applyProtection="0"/>
    <xf numFmtId="164" fontId="2" fillId="0" borderId="0" applyFont="0" applyFill="0" applyBorder="0" applyAlignment="0" applyProtection="0"/>
    <xf numFmtId="0" fontId="21" fillId="0" borderId="0"/>
    <xf numFmtId="0" fontId="20" fillId="0" borderId="0"/>
    <xf numFmtId="0" fontId="1" fillId="0" borderId="0"/>
    <xf numFmtId="0" fontId="39" fillId="5" borderId="0" applyNumberFormat="0" applyBorder="0" applyAlignment="0" applyProtection="0"/>
    <xf numFmtId="43" fontId="2" fillId="0" borderId="0" applyFont="0" applyFill="0" applyBorder="0" applyAlignment="0" applyProtection="0"/>
    <xf numFmtId="0" fontId="21" fillId="0" borderId="0"/>
  </cellStyleXfs>
  <cellXfs count="577">
    <xf numFmtId="0" fontId="0" fillId="0" borderId="0" xfId="0"/>
    <xf numFmtId="0" fontId="4" fillId="0" borderId="0" xfId="0" quotePrefix="1" applyFont="1" applyAlignment="1">
      <alignment horizontal="left"/>
    </xf>
    <xf numFmtId="0" fontId="5" fillId="0" borderId="0" xfId="0" applyFont="1" applyAlignment="1">
      <alignment wrapText="1"/>
    </xf>
    <xf numFmtId="0" fontId="6" fillId="0" borderId="0" xfId="0" applyFont="1" applyAlignment="1">
      <alignment wrapText="1"/>
    </xf>
    <xf numFmtId="0" fontId="10"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1" xfId="0" quotePrefix="1" applyFont="1" applyBorder="1" applyAlignment="1">
      <alignment horizontal="center" vertical="center" wrapText="1"/>
    </xf>
    <xf numFmtId="0" fontId="11" fillId="0" borderId="22" xfId="0" applyFont="1" applyBorder="1" applyAlignment="1">
      <alignment horizontal="center" vertical="center" wrapText="1"/>
    </xf>
    <xf numFmtId="0" fontId="5" fillId="0" borderId="9" xfId="0" applyFont="1" applyBorder="1" applyAlignment="1">
      <alignment horizontal="center" wrapText="1"/>
    </xf>
    <xf numFmtId="0" fontId="5" fillId="0" borderId="14" xfId="0" applyFont="1" applyBorder="1" applyAlignment="1">
      <alignment wrapText="1"/>
    </xf>
    <xf numFmtId="3" fontId="5" fillId="0" borderId="12" xfId="0" applyNumberFormat="1" applyFont="1" applyBorder="1" applyAlignment="1">
      <alignment horizontal="center" vertical="center" wrapText="1"/>
    </xf>
    <xf numFmtId="165" fontId="5" fillId="0" borderId="9" xfId="2" applyNumberFormat="1" applyFont="1" applyBorder="1" applyAlignment="1">
      <alignment horizontal="left" wrapText="1" indent="2"/>
    </xf>
    <xf numFmtId="9" fontId="5" fillId="0" borderId="13" xfId="0" applyNumberFormat="1" applyFont="1" applyBorder="1" applyAlignment="1">
      <alignment horizontal="center" vertical="center" wrapText="1"/>
    </xf>
    <xf numFmtId="3" fontId="5" fillId="0" borderId="14" xfId="0" applyNumberFormat="1" applyFont="1" applyBorder="1" applyAlignment="1">
      <alignment horizontal="center" vertical="center" wrapText="1"/>
    </xf>
    <xf numFmtId="9" fontId="5" fillId="0" borderId="14" xfId="1" applyFont="1" applyBorder="1" applyAlignment="1">
      <alignment horizontal="center" vertical="center" wrapText="1"/>
    </xf>
    <xf numFmtId="9" fontId="5" fillId="0" borderId="14" xfId="0" applyNumberFormat="1" applyFont="1" applyBorder="1" applyAlignment="1">
      <alignment horizontal="center" vertical="center" wrapText="1"/>
    </xf>
    <xf numFmtId="1" fontId="6" fillId="0" borderId="0" xfId="0" applyNumberFormat="1" applyFont="1" applyAlignment="1">
      <alignment wrapText="1"/>
    </xf>
    <xf numFmtId="9" fontId="6" fillId="0" borderId="0" xfId="0" applyNumberFormat="1" applyFont="1" applyAlignment="1">
      <alignment wrapText="1"/>
    </xf>
    <xf numFmtId="9" fontId="5" fillId="0" borderId="13" xfId="1" applyFont="1" applyBorder="1" applyAlignment="1">
      <alignment horizontal="center" vertical="center" wrapText="1"/>
    </xf>
    <xf numFmtId="0" fontId="5" fillId="0" borderId="0" xfId="0" applyFont="1"/>
    <xf numFmtId="9" fontId="5" fillId="0" borderId="0" xfId="1" applyFont="1" applyBorder="1" applyAlignment="1">
      <alignment wrapText="1"/>
    </xf>
    <xf numFmtId="3" fontId="5" fillId="0" borderId="24" xfId="0" applyNumberFormat="1" applyFont="1" applyBorder="1" applyAlignment="1">
      <alignment horizontal="center" vertical="center" wrapText="1"/>
    </xf>
    <xf numFmtId="3" fontId="5" fillId="0" borderId="9" xfId="0" applyNumberFormat="1" applyFont="1" applyBorder="1" applyAlignment="1">
      <alignment horizontal="center" vertical="center" wrapText="1"/>
    </xf>
    <xf numFmtId="166" fontId="6" fillId="0" borderId="0" xfId="0" applyNumberFormat="1" applyFont="1" applyAlignment="1">
      <alignment wrapText="1"/>
    </xf>
    <xf numFmtId="3" fontId="8" fillId="3" borderId="11" xfId="0" applyNumberFormat="1" applyFont="1" applyFill="1" applyBorder="1" applyAlignment="1">
      <alignment horizontal="center" vertical="center" wrapText="1"/>
    </xf>
    <xf numFmtId="3" fontId="8" fillId="3" borderId="9" xfId="0" applyNumberFormat="1" applyFont="1" applyFill="1" applyBorder="1" applyAlignment="1">
      <alignment horizontal="center" vertical="center" wrapText="1"/>
    </xf>
    <xf numFmtId="9" fontId="7" fillId="3" borderId="13" xfId="0" applyNumberFormat="1" applyFont="1" applyFill="1" applyBorder="1" applyAlignment="1">
      <alignment horizontal="center" vertical="center" wrapText="1"/>
    </xf>
    <xf numFmtId="3" fontId="8" fillId="3" borderId="13" xfId="0" applyNumberFormat="1" applyFont="1" applyFill="1" applyBorder="1" applyAlignment="1">
      <alignment horizontal="center" vertical="center" wrapText="1"/>
    </xf>
    <xf numFmtId="3" fontId="8" fillId="3" borderId="14"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9" fontId="7" fillId="3" borderId="14" xfId="0" applyNumberFormat="1" applyFont="1" applyFill="1" applyBorder="1" applyAlignment="1">
      <alignment horizontal="center" vertical="center" wrapText="1"/>
    </xf>
    <xf numFmtId="3" fontId="8" fillId="3" borderId="27" xfId="0" applyNumberFormat="1" applyFont="1" applyFill="1" applyBorder="1" applyAlignment="1">
      <alignment horizontal="center" vertical="center" wrapText="1"/>
    </xf>
    <xf numFmtId="3" fontId="8" fillId="3" borderId="25" xfId="0" applyNumberFormat="1" applyFont="1" applyFill="1" applyBorder="1" applyAlignment="1">
      <alignment horizontal="center" vertical="center" wrapText="1"/>
    </xf>
    <xf numFmtId="3" fontId="8" fillId="3" borderId="28" xfId="0" applyNumberFormat="1" applyFont="1" applyFill="1" applyBorder="1" applyAlignment="1">
      <alignment horizontal="center" vertical="center" wrapText="1"/>
    </xf>
    <xf numFmtId="3" fontId="8" fillId="3" borderId="29" xfId="0" applyNumberFormat="1" applyFont="1" applyFill="1" applyBorder="1" applyAlignment="1">
      <alignment horizontal="center" vertical="center" wrapText="1"/>
    </xf>
    <xf numFmtId="1" fontId="7" fillId="3" borderId="29" xfId="0" applyNumberFormat="1" applyFont="1" applyFill="1" applyBorder="1" applyAlignment="1">
      <alignment horizontal="center" vertical="center" wrapText="1"/>
    </xf>
    <xf numFmtId="3" fontId="8" fillId="3" borderId="31" xfId="0" applyNumberFormat="1" applyFont="1" applyFill="1" applyBorder="1" applyAlignment="1">
      <alignment horizontal="center" vertical="center" wrapText="1"/>
    </xf>
    <xf numFmtId="3" fontId="6" fillId="0" borderId="0" xfId="0" applyNumberFormat="1" applyFont="1" applyAlignment="1">
      <alignment wrapText="1"/>
    </xf>
    <xf numFmtId="1" fontId="5" fillId="0" borderId="0" xfId="0" applyNumberFormat="1" applyFont="1" applyAlignment="1">
      <alignment wrapText="1"/>
    </xf>
    <xf numFmtId="0" fontId="8" fillId="0" borderId="15" xfId="0" applyFont="1" applyBorder="1" applyAlignment="1">
      <alignment horizontal="center" vertical="center" wrapText="1"/>
    </xf>
    <xf numFmtId="3" fontId="8" fillId="0" borderId="15" xfId="0" applyNumberFormat="1" applyFont="1" applyBorder="1" applyAlignment="1">
      <alignment horizontal="center" vertical="center" wrapText="1"/>
    </xf>
    <xf numFmtId="9" fontId="8" fillId="0" borderId="15" xfId="0" applyNumberFormat="1" applyFont="1" applyBorder="1" applyAlignment="1">
      <alignment horizontal="center" vertical="center" wrapText="1"/>
    </xf>
    <xf numFmtId="0" fontId="8" fillId="0" borderId="0" xfId="0" applyFont="1" applyAlignment="1">
      <alignment wrapText="1"/>
    </xf>
    <xf numFmtId="3" fontId="14" fillId="4" borderId="13" xfId="0" applyNumberFormat="1" applyFont="1" applyFill="1" applyBorder="1" applyAlignment="1">
      <alignment horizontal="center" vertical="center" wrapText="1"/>
    </xf>
    <xf numFmtId="9" fontId="14" fillId="4" borderId="13" xfId="1" applyFont="1" applyFill="1" applyBorder="1" applyAlignment="1">
      <alignment horizontal="center" vertical="center" wrapText="1"/>
    </xf>
    <xf numFmtId="1" fontId="14" fillId="4" borderId="13" xfId="1" applyNumberFormat="1" applyFont="1" applyFill="1" applyBorder="1" applyAlignment="1">
      <alignment horizontal="center" vertical="center" wrapText="1"/>
    </xf>
    <xf numFmtId="0" fontId="15" fillId="0" borderId="0" xfId="0" applyFont="1"/>
    <xf numFmtId="3" fontId="5" fillId="0" borderId="0" xfId="0" applyNumberFormat="1" applyFont="1" applyAlignment="1">
      <alignment wrapText="1"/>
    </xf>
    <xf numFmtId="0" fontId="16" fillId="0" borderId="0" xfId="0" applyFont="1"/>
    <xf numFmtId="0" fontId="10" fillId="0" borderId="31" xfId="0" applyFont="1" applyBorder="1" applyAlignment="1">
      <alignment horizontal="center" vertical="center" wrapText="1"/>
    </xf>
    <xf numFmtId="0" fontId="11" fillId="0" borderId="28" xfId="0" applyFont="1" applyBorder="1" applyAlignment="1">
      <alignment horizontal="center" vertical="center" wrapText="1"/>
    </xf>
    <xf numFmtId="0" fontId="10" fillId="0" borderId="25" xfId="0" applyFont="1" applyBorder="1" applyAlignment="1">
      <alignment horizontal="center" vertical="center" wrapText="1"/>
    </xf>
    <xf numFmtId="0" fontId="11" fillId="0" borderId="29" xfId="0" applyFont="1" applyBorder="1" applyAlignment="1">
      <alignment horizontal="center" vertical="center" wrapText="1"/>
    </xf>
    <xf numFmtId="0" fontId="5" fillId="0" borderId="12" xfId="0" applyFont="1" applyBorder="1" applyAlignment="1">
      <alignment horizontal="center" wrapText="1"/>
    </xf>
    <xf numFmtId="0" fontId="5" fillId="0" borderId="13" xfId="0" applyFont="1" applyBorder="1" applyAlignment="1">
      <alignment wrapText="1"/>
    </xf>
    <xf numFmtId="165" fontId="18" fillId="0" borderId="14" xfId="2" applyNumberFormat="1" applyFont="1" applyBorder="1" applyAlignment="1">
      <alignment horizontal="center" vertical="center"/>
    </xf>
    <xf numFmtId="165" fontId="18" fillId="0" borderId="24" xfId="2" applyNumberFormat="1" applyFont="1" applyBorder="1" applyAlignment="1">
      <alignment horizontal="center" vertical="center"/>
    </xf>
    <xf numFmtId="9" fontId="18" fillId="0" borderId="10" xfId="1" applyFont="1" applyBorder="1" applyAlignment="1">
      <alignment horizontal="center" vertical="center"/>
    </xf>
    <xf numFmtId="165" fontId="18" fillId="0" borderId="10" xfId="2" applyNumberFormat="1" applyFont="1" applyBorder="1" applyAlignment="1">
      <alignment horizontal="center" vertical="center"/>
    </xf>
    <xf numFmtId="165" fontId="18" fillId="0" borderId="9" xfId="2" applyNumberFormat="1" applyFont="1" applyBorder="1" applyAlignment="1">
      <alignment horizontal="center" vertical="center"/>
    </xf>
    <xf numFmtId="9" fontId="18" fillId="0" borderId="14" xfId="1" applyFont="1" applyBorder="1" applyAlignment="1">
      <alignment horizontal="center" vertical="center"/>
    </xf>
    <xf numFmtId="2" fontId="5" fillId="0" borderId="0" xfId="0" applyNumberFormat="1" applyFont="1"/>
    <xf numFmtId="3" fontId="5" fillId="0" borderId="0" xfId="0" applyNumberFormat="1" applyFont="1"/>
    <xf numFmtId="0" fontId="19" fillId="0" borderId="13" xfId="0" applyFont="1" applyBorder="1" applyAlignment="1">
      <alignment wrapText="1"/>
    </xf>
    <xf numFmtId="165" fontId="18" fillId="0" borderId="12" xfId="2" applyNumberFormat="1" applyFont="1" applyBorder="1" applyAlignment="1">
      <alignment horizontal="center" vertical="center"/>
    </xf>
    <xf numFmtId="3" fontId="8" fillId="3" borderId="10" xfId="0" applyNumberFormat="1" applyFont="1" applyFill="1" applyBorder="1" applyAlignment="1">
      <alignment horizontal="center" vertical="center"/>
    </xf>
    <xf numFmtId="3" fontId="8" fillId="3" borderId="9" xfId="0" applyNumberFormat="1" applyFont="1" applyFill="1" applyBorder="1" applyAlignment="1">
      <alignment horizontal="center" vertical="center"/>
    </xf>
    <xf numFmtId="9" fontId="8" fillId="3" borderId="10" xfId="1" applyFont="1" applyFill="1" applyBorder="1" applyAlignment="1">
      <alignment horizontal="center" vertical="center"/>
    </xf>
    <xf numFmtId="9" fontId="8" fillId="3" borderId="14" xfId="1" applyFont="1" applyFill="1" applyBorder="1" applyAlignment="1">
      <alignment horizontal="center" vertical="center"/>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1" fontId="8" fillId="3" borderId="12" xfId="1" applyNumberFormat="1" applyFont="1" applyFill="1" applyBorder="1" applyAlignment="1">
      <alignment horizontal="center" vertical="center"/>
    </xf>
    <xf numFmtId="0" fontId="8" fillId="0" borderId="24" xfId="0" applyFont="1" applyBorder="1" applyAlignment="1">
      <alignment horizontal="center" wrapText="1"/>
    </xf>
    <xf numFmtId="3" fontId="8" fillId="0" borderId="24" xfId="0" quotePrefix="1" applyNumberFormat="1" applyFont="1" applyBorder="1" applyAlignment="1">
      <alignment horizontal="center" vertical="center"/>
    </xf>
    <xf numFmtId="9" fontId="8" fillId="0" borderId="24" xfId="0" applyNumberFormat="1" applyFont="1" applyBorder="1" applyAlignment="1">
      <alignment horizontal="center" vertical="center"/>
    </xf>
    <xf numFmtId="3" fontId="5" fillId="0" borderId="24" xfId="0" applyNumberFormat="1" applyFont="1" applyBorder="1" applyAlignment="1">
      <alignment horizontal="center" vertical="center"/>
    </xf>
    <xf numFmtId="2" fontId="5" fillId="0" borderId="0" xfId="1" applyNumberFormat="1" applyFont="1" applyBorder="1"/>
    <xf numFmtId="3" fontId="14" fillId="4" borderId="13" xfId="0" applyNumberFormat="1" applyFont="1" applyFill="1" applyBorder="1" applyAlignment="1">
      <alignment horizontal="center" vertical="center"/>
    </xf>
    <xf numFmtId="9" fontId="14" fillId="4" borderId="13" xfId="1" applyFont="1" applyFill="1" applyBorder="1" applyAlignment="1">
      <alignment horizontal="center" vertical="center"/>
    </xf>
    <xf numFmtId="9" fontId="14" fillId="4" borderId="10" xfId="0" applyNumberFormat="1" applyFont="1" applyFill="1" applyBorder="1" applyAlignment="1">
      <alignment horizontal="center" vertical="center"/>
    </xf>
    <xf numFmtId="9" fontId="5" fillId="0" borderId="0" xfId="0" applyNumberFormat="1" applyFont="1"/>
    <xf numFmtId="0" fontId="10" fillId="0" borderId="17" xfId="0" applyFont="1" applyBorder="1" applyAlignment="1">
      <alignment horizontal="center" vertical="center" wrapText="1"/>
    </xf>
    <xf numFmtId="0" fontId="5" fillId="0" borderId="45" xfId="0" applyFont="1" applyBorder="1" applyAlignment="1">
      <alignment horizontal="center" wrapText="1"/>
    </xf>
    <xf numFmtId="0" fontId="5" fillId="0" borderId="46" xfId="0" applyFont="1" applyBorder="1" applyAlignment="1">
      <alignment wrapText="1"/>
    </xf>
    <xf numFmtId="3" fontId="5" fillId="0" borderId="11" xfId="0" applyNumberFormat="1" applyFont="1" applyBorder="1" applyAlignment="1">
      <alignment horizontal="center" vertical="center" wrapText="1"/>
    </xf>
    <xf numFmtId="9" fontId="5" fillId="0" borderId="12" xfId="1" applyFont="1" applyBorder="1" applyAlignment="1">
      <alignment horizontal="center" vertical="center" wrapText="1"/>
    </xf>
    <xf numFmtId="9" fontId="5" fillId="0" borderId="46" xfId="0" applyNumberFormat="1" applyFont="1" applyBorder="1" applyAlignment="1">
      <alignment horizontal="center" vertical="center" wrapText="1"/>
    </xf>
    <xf numFmtId="0" fontId="5" fillId="0" borderId="45" xfId="0" applyFont="1" applyBorder="1" applyAlignment="1">
      <alignment horizontal="center" vertical="center" wrapText="1"/>
    </xf>
    <xf numFmtId="9" fontId="8" fillId="3" borderId="24" xfId="1" applyFont="1" applyFill="1" applyBorder="1" applyAlignment="1">
      <alignment horizontal="center" vertical="center" wrapText="1"/>
    </xf>
    <xf numFmtId="3" fontId="8" fillId="3" borderId="10" xfId="0" applyNumberFormat="1" applyFont="1" applyFill="1" applyBorder="1" applyAlignment="1">
      <alignment horizontal="center" vertical="center" wrapText="1"/>
    </xf>
    <xf numFmtId="3" fontId="8" fillId="3" borderId="48" xfId="0" applyNumberFormat="1" applyFont="1" applyFill="1" applyBorder="1" applyAlignment="1">
      <alignment horizontal="center" vertical="center" wrapText="1"/>
    </xf>
    <xf numFmtId="9" fontId="8" fillId="3" borderId="14" xfId="1" applyFont="1" applyFill="1" applyBorder="1" applyAlignment="1">
      <alignment horizontal="center" vertical="center" wrapText="1"/>
    </xf>
    <xf numFmtId="3" fontId="5" fillId="0" borderId="50" xfId="0" applyNumberFormat="1" applyFont="1" applyBorder="1" applyAlignment="1">
      <alignment horizontal="center" vertical="center" wrapText="1"/>
    </xf>
    <xf numFmtId="3" fontId="5" fillId="0" borderId="51" xfId="0" applyNumberFormat="1" applyFont="1" applyBorder="1" applyAlignment="1">
      <alignment horizontal="center" vertical="center" wrapText="1"/>
    </xf>
    <xf numFmtId="9" fontId="5" fillId="0" borderId="52" xfId="1" applyFont="1" applyBorder="1" applyAlignment="1">
      <alignment horizontal="center" vertical="center" wrapText="1"/>
    </xf>
    <xf numFmtId="3" fontId="5" fillId="0" borderId="46" xfId="0" applyNumberFormat="1" applyFont="1" applyBorder="1" applyAlignment="1">
      <alignment horizontal="center" vertical="center" wrapText="1"/>
    </xf>
    <xf numFmtId="9" fontId="5" fillId="0" borderId="46" xfId="1" applyFont="1" applyBorder="1" applyAlignment="1">
      <alignment horizontal="center" vertical="center" wrapText="1"/>
    </xf>
    <xf numFmtId="9" fontId="8" fillId="3" borderId="13" xfId="1" applyFont="1" applyFill="1" applyBorder="1" applyAlignment="1">
      <alignment horizontal="center" vertical="center" wrapText="1"/>
    </xf>
    <xf numFmtId="3" fontId="8" fillId="3" borderId="49" xfId="0" applyNumberFormat="1" applyFont="1" applyFill="1" applyBorder="1" applyAlignment="1">
      <alignment horizontal="center" vertical="center" wrapText="1"/>
    </xf>
    <xf numFmtId="9" fontId="8" fillId="3" borderId="49" xfId="1" applyFont="1" applyFill="1" applyBorder="1" applyAlignment="1">
      <alignment horizontal="center" vertical="center" wrapText="1"/>
    </xf>
    <xf numFmtId="2" fontId="5" fillId="0" borderId="0" xfId="1" applyNumberFormat="1" applyFont="1" applyBorder="1" applyAlignment="1">
      <alignment wrapText="1"/>
    </xf>
    <xf numFmtId="9" fontId="8" fillId="0" borderId="0" xfId="0" applyNumberFormat="1" applyFont="1" applyAlignment="1">
      <alignment wrapText="1"/>
    </xf>
    <xf numFmtId="10" fontId="5" fillId="0" borderId="0" xfId="1" applyNumberFormat="1" applyFont="1" applyBorder="1" applyAlignment="1">
      <alignment wrapText="1"/>
    </xf>
    <xf numFmtId="9" fontId="5" fillId="0" borderId="0" xfId="0" applyNumberFormat="1" applyFont="1" applyAlignment="1">
      <alignment wrapText="1"/>
    </xf>
    <xf numFmtId="10" fontId="5" fillId="0" borderId="0" xfId="0" applyNumberFormat="1" applyFont="1" applyAlignment="1">
      <alignment wrapText="1"/>
    </xf>
    <xf numFmtId="0" fontId="10"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0" fillId="0" borderId="9"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0" xfId="0" applyFont="1" applyBorder="1" applyAlignment="1">
      <alignment horizontal="center" vertical="center" wrapText="1"/>
    </xf>
    <xf numFmtId="0" fontId="0" fillId="0" borderId="23" xfId="0" applyBorder="1" applyAlignment="1">
      <alignment horizontal="center" vertical="center" wrapText="1"/>
    </xf>
    <xf numFmtId="0" fontId="5" fillId="0" borderId="10" xfId="0" applyFont="1" applyBorder="1" applyAlignment="1">
      <alignment wrapText="1"/>
    </xf>
    <xf numFmtId="3" fontId="18" fillId="0" borderId="11" xfId="0" applyNumberFormat="1" applyFont="1" applyBorder="1" applyAlignment="1">
      <alignment horizontal="center" vertical="center"/>
    </xf>
    <xf numFmtId="3" fontId="18" fillId="0" borderId="24" xfId="0" applyNumberFormat="1" applyFont="1" applyBorder="1" applyAlignment="1">
      <alignment horizontal="center" vertical="center"/>
    </xf>
    <xf numFmtId="9" fontId="5" fillId="0" borderId="13" xfId="1" applyFont="1" applyBorder="1" applyAlignment="1">
      <alignment horizontal="center" vertical="center"/>
    </xf>
    <xf numFmtId="165" fontId="5" fillId="0" borderId="9" xfId="2" applyNumberFormat="1" applyFont="1" applyBorder="1" applyAlignment="1">
      <alignment horizontal="center" vertical="center"/>
    </xf>
    <xf numFmtId="3" fontId="8" fillId="3" borderId="11" xfId="0" applyNumberFormat="1" applyFont="1" applyFill="1" applyBorder="1" applyAlignment="1">
      <alignment horizontal="center" vertical="center"/>
    </xf>
    <xf numFmtId="9" fontId="8" fillId="3" borderId="13" xfId="1" applyFont="1" applyFill="1" applyBorder="1" applyAlignment="1">
      <alignment horizontal="center" vertical="center"/>
    </xf>
    <xf numFmtId="0" fontId="5" fillId="0" borderId="9" xfId="0" applyFont="1" applyBorder="1" applyAlignment="1">
      <alignment horizontal="left" wrapText="1"/>
    </xf>
    <xf numFmtId="3" fontId="5" fillId="0" borderId="11" xfId="0" applyNumberFormat="1" applyFont="1" applyBorder="1" applyAlignment="1">
      <alignment horizontal="center" vertical="center"/>
    </xf>
    <xf numFmtId="3" fontId="5" fillId="0" borderId="9" xfId="0" applyNumberFormat="1" applyFont="1" applyBorder="1" applyAlignment="1">
      <alignment horizontal="center" vertical="center"/>
    </xf>
    <xf numFmtId="3" fontId="5" fillId="0" borderId="13" xfId="0" applyNumberFormat="1" applyFont="1" applyBorder="1" applyAlignment="1">
      <alignment horizontal="center" vertical="center"/>
    </xf>
    <xf numFmtId="3" fontId="5" fillId="0" borderId="14" xfId="0" applyNumberFormat="1" applyFont="1" applyBorder="1" applyAlignment="1">
      <alignment horizontal="center" vertical="center"/>
    </xf>
    <xf numFmtId="3" fontId="5" fillId="0" borderId="12" xfId="0" applyNumberFormat="1" applyFont="1" applyBorder="1" applyAlignment="1">
      <alignment horizontal="center" vertical="center"/>
    </xf>
    <xf numFmtId="9" fontId="5" fillId="0" borderId="10" xfId="1" applyFont="1" applyBorder="1" applyAlignment="1">
      <alignment horizontal="center" vertical="center"/>
    </xf>
    <xf numFmtId="9" fontId="5" fillId="0" borderId="14" xfId="0" applyNumberFormat="1" applyFont="1" applyBorder="1" applyAlignment="1">
      <alignment horizontal="center" vertical="center"/>
    </xf>
    <xf numFmtId="3" fontId="8" fillId="3" borderId="48" xfId="0" applyNumberFormat="1" applyFont="1" applyFill="1" applyBorder="1" applyAlignment="1">
      <alignment horizontal="center" vertical="center"/>
    </xf>
    <xf numFmtId="3" fontId="8" fillId="3" borderId="24" xfId="0" applyNumberFormat="1" applyFont="1" applyFill="1" applyBorder="1" applyAlignment="1">
      <alignment horizontal="center" vertical="center"/>
    </xf>
    <xf numFmtId="9" fontId="8" fillId="3" borderId="24" xfId="1" applyFont="1" applyFill="1" applyBorder="1" applyAlignment="1">
      <alignment horizontal="center" vertical="center"/>
    </xf>
    <xf numFmtId="3" fontId="8" fillId="3" borderId="47" xfId="0" applyNumberFormat="1" applyFont="1" applyFill="1" applyBorder="1" applyAlignment="1">
      <alignment horizontal="center" vertical="center"/>
    </xf>
    <xf numFmtId="3" fontId="8" fillId="3" borderId="55" xfId="0" applyNumberFormat="1" applyFont="1" applyFill="1" applyBorder="1" applyAlignment="1">
      <alignment horizontal="center" vertical="center"/>
    </xf>
    <xf numFmtId="9" fontId="8" fillId="3" borderId="55" xfId="1" applyFont="1" applyFill="1" applyBorder="1" applyAlignment="1">
      <alignment horizontal="center" vertical="center"/>
    </xf>
    <xf numFmtId="3" fontId="8" fillId="3" borderId="17" xfId="0" applyNumberFormat="1" applyFont="1" applyFill="1" applyBorder="1" applyAlignment="1">
      <alignment horizontal="center" vertical="center"/>
    </xf>
    <xf numFmtId="9" fontId="5" fillId="0" borderId="0" xfId="1" applyFont="1" applyBorder="1"/>
    <xf numFmtId="3" fontId="8" fillId="3" borderId="53" xfId="0" applyNumberFormat="1" applyFont="1" applyFill="1" applyBorder="1" applyAlignment="1">
      <alignment horizontal="center" vertical="center"/>
    </xf>
    <xf numFmtId="3" fontId="8" fillId="3" borderId="25" xfId="0" applyNumberFormat="1" applyFont="1" applyFill="1" applyBorder="1" applyAlignment="1">
      <alignment horizontal="center" vertical="center"/>
    </xf>
    <xf numFmtId="9" fontId="8" fillId="3" borderId="28" xfId="1" applyFont="1" applyFill="1" applyBorder="1" applyAlignment="1">
      <alignment horizontal="center" vertical="center"/>
    </xf>
    <xf numFmtId="3" fontId="8" fillId="3" borderId="28" xfId="0" applyNumberFormat="1" applyFont="1" applyFill="1" applyBorder="1" applyAlignment="1">
      <alignment horizontal="center" vertical="center"/>
    </xf>
    <xf numFmtId="3" fontId="8" fillId="3" borderId="26" xfId="0" applyNumberFormat="1" applyFont="1" applyFill="1" applyBorder="1" applyAlignment="1">
      <alignment horizontal="center" vertical="center"/>
    </xf>
    <xf numFmtId="9" fontId="8" fillId="3" borderId="29" xfId="1" applyFont="1" applyFill="1" applyBorder="1" applyAlignment="1">
      <alignment horizontal="center" vertical="center"/>
    </xf>
    <xf numFmtId="0" fontId="8" fillId="0" borderId="15" xfId="0" applyFont="1" applyBorder="1" applyAlignment="1">
      <alignment horizontal="center" wrapText="1"/>
    </xf>
    <xf numFmtId="3" fontId="8" fillId="0" borderId="15" xfId="0" quotePrefix="1" applyNumberFormat="1" applyFont="1" applyBorder="1" applyAlignment="1">
      <alignment horizontal="center" vertical="center"/>
    </xf>
    <xf numFmtId="9" fontId="8" fillId="0" borderId="15" xfId="0" applyNumberFormat="1" applyFont="1" applyBorder="1" applyAlignment="1">
      <alignment horizontal="center" vertical="center"/>
    </xf>
    <xf numFmtId="3" fontId="5" fillId="0" borderId="52" xfId="0" applyNumberFormat="1" applyFont="1" applyBorder="1" applyAlignment="1">
      <alignment horizontal="center" vertical="center"/>
    </xf>
    <xf numFmtId="3" fontId="22" fillId="4" borderId="13" xfId="0" applyNumberFormat="1" applyFont="1" applyFill="1" applyBorder="1" applyAlignment="1">
      <alignment horizontal="center" vertical="center"/>
    </xf>
    <xf numFmtId="9" fontId="22" fillId="4" borderId="13" xfId="1" applyFont="1" applyFill="1" applyBorder="1" applyAlignment="1">
      <alignment horizontal="center" vertical="center"/>
    </xf>
    <xf numFmtId="0" fontId="5" fillId="0" borderId="24" xfId="0" applyFont="1" applyBorder="1"/>
    <xf numFmtId="9" fontId="8" fillId="3" borderId="49" xfId="1" applyNumberFormat="1" applyFont="1" applyFill="1" applyBorder="1" applyAlignment="1">
      <alignment horizontal="center" vertical="center" wrapText="1"/>
    </xf>
    <xf numFmtId="9" fontId="8" fillId="3" borderId="28" xfId="1" applyNumberFormat="1" applyFont="1" applyFill="1" applyBorder="1" applyAlignment="1">
      <alignment horizontal="center" vertical="center" wrapText="1"/>
    </xf>
    <xf numFmtId="9" fontId="8" fillId="3" borderId="29" xfId="1" applyNumberFormat="1" applyFont="1" applyFill="1" applyBorder="1" applyAlignment="1">
      <alignment horizontal="center" vertical="center" wrapText="1"/>
    </xf>
    <xf numFmtId="0" fontId="25" fillId="0" borderId="56" xfId="0" quotePrefix="1" applyFont="1" applyBorder="1" applyAlignment="1">
      <alignment horizontal="left"/>
    </xf>
    <xf numFmtId="0" fontId="26" fillId="0" borderId="56" xfId="0" applyFont="1" applyBorder="1"/>
    <xf numFmtId="0" fontId="27" fillId="0" borderId="56" xfId="0" applyFont="1" applyBorder="1"/>
    <xf numFmtId="0" fontId="27" fillId="0" borderId="0" xfId="0" applyFont="1" applyBorder="1"/>
    <xf numFmtId="0" fontId="28" fillId="0" borderId="0" xfId="0" quotePrefix="1" applyFont="1" applyBorder="1" applyAlignment="1">
      <alignment horizontal="left"/>
    </xf>
    <xf numFmtId="0" fontId="26" fillId="0" borderId="0" xfId="0" applyFont="1" applyBorder="1"/>
    <xf numFmtId="0" fontId="29" fillId="0" borderId="0" xfId="0" quotePrefix="1" applyFont="1" applyAlignment="1">
      <alignment horizontal="left"/>
    </xf>
    <xf numFmtId="168" fontId="0" fillId="0" borderId="0" xfId="1" applyNumberFormat="1" applyFont="1"/>
    <xf numFmtId="0" fontId="30" fillId="0" borderId="0" xfId="0" applyFont="1" applyAlignment="1">
      <alignment horizontal="right"/>
    </xf>
    <xf numFmtId="0" fontId="30" fillId="0" borderId="0" xfId="0" applyFont="1" applyAlignment="1">
      <alignment horizontal="right" vertical="top" wrapText="1"/>
    </xf>
    <xf numFmtId="0" fontId="31" fillId="4" borderId="57" xfId="0" applyFont="1" applyFill="1" applyBorder="1" applyAlignment="1">
      <alignment vertical="center"/>
    </xf>
    <xf numFmtId="169" fontId="31" fillId="4" borderId="58" xfId="0" applyNumberFormat="1" applyFont="1" applyFill="1" applyBorder="1" applyAlignment="1">
      <alignment horizontal="right" vertical="center"/>
    </xf>
    <xf numFmtId="10" fontId="32" fillId="4" borderId="57" xfId="1" applyNumberFormat="1" applyFont="1" applyFill="1" applyBorder="1" applyAlignment="1">
      <alignment horizontal="center" vertical="center" wrapText="1"/>
    </xf>
    <xf numFmtId="3" fontId="0" fillId="0" borderId="0" xfId="0" applyNumberFormat="1"/>
    <xf numFmtId="10" fontId="0" fillId="0" borderId="0" xfId="1" applyNumberFormat="1" applyFont="1"/>
    <xf numFmtId="167" fontId="30" fillId="2" borderId="60" xfId="0" applyNumberFormat="1" applyFont="1" applyFill="1" applyBorder="1" applyAlignment="1">
      <alignment vertical="center"/>
    </xf>
    <xf numFmtId="0" fontId="33" fillId="0" borderId="51" xfId="0" applyFont="1" applyBorder="1" applyAlignment="1">
      <alignment horizontal="right" vertical="center"/>
    </xf>
    <xf numFmtId="169" fontId="0" fillId="0" borderId="52" xfId="0" applyNumberFormat="1" applyBorder="1" applyAlignment="1"/>
    <xf numFmtId="167" fontId="30" fillId="2" borderId="61" xfId="0" applyNumberFormat="1" applyFont="1" applyFill="1" applyBorder="1" applyAlignment="1">
      <alignment vertical="center"/>
    </xf>
    <xf numFmtId="0" fontId="33" fillId="0" borderId="20" xfId="0" applyFont="1" applyBorder="1" applyAlignment="1">
      <alignment horizontal="right" vertical="center"/>
    </xf>
    <xf numFmtId="169" fontId="0" fillId="0" borderId="21" xfId="0" applyNumberFormat="1" applyBorder="1" applyAlignment="1"/>
    <xf numFmtId="167" fontId="30" fillId="2" borderId="28" xfId="0" applyNumberFormat="1" applyFont="1" applyFill="1" applyBorder="1" applyAlignment="1"/>
    <xf numFmtId="0" fontId="0" fillId="0" borderId="0" xfId="0" applyBorder="1"/>
    <xf numFmtId="0" fontId="31" fillId="4" borderId="63" xfId="0" applyFont="1" applyFill="1" applyBorder="1" applyAlignment="1">
      <alignment vertical="center"/>
    </xf>
    <xf numFmtId="0" fontId="32" fillId="4" borderId="63" xfId="0" applyFont="1" applyFill="1" applyBorder="1" applyAlignment="1">
      <alignment horizontal="center" vertical="center" wrapText="1"/>
    </xf>
    <xf numFmtId="10" fontId="32" fillId="4" borderId="63" xfId="1" applyNumberFormat="1" applyFont="1" applyFill="1" applyBorder="1" applyAlignment="1">
      <alignment horizontal="center" vertical="center" wrapText="1"/>
    </xf>
    <xf numFmtId="0" fontId="3" fillId="0" borderId="59" xfId="0" applyFont="1" applyBorder="1" applyAlignment="1">
      <alignment horizontal="right" wrapText="1"/>
    </xf>
    <xf numFmtId="170" fontId="0" fillId="0" borderId="64" xfId="0" applyNumberFormat="1" applyBorder="1" applyAlignment="1">
      <alignment horizontal="right"/>
    </xf>
    <xf numFmtId="170" fontId="33" fillId="2" borderId="64" xfId="0" applyNumberFormat="1" applyFont="1" applyFill="1" applyBorder="1" applyAlignment="1">
      <alignment horizontal="right"/>
    </xf>
    <xf numFmtId="167" fontId="33" fillId="2" borderId="65" xfId="1" applyNumberFormat="1" applyFont="1" applyFill="1" applyBorder="1" applyAlignment="1">
      <alignment horizontal="right"/>
    </xf>
    <xf numFmtId="0" fontId="0" fillId="0" borderId="36" xfId="0" applyBorder="1"/>
    <xf numFmtId="0" fontId="0" fillId="0" borderId="51" xfId="0" applyBorder="1" applyAlignment="1">
      <alignment horizontal="right" vertical="center" wrapText="1"/>
    </xf>
    <xf numFmtId="170" fontId="0" fillId="0" borderId="52" xfId="0" applyNumberFormat="1" applyBorder="1" applyAlignment="1">
      <alignment horizontal="right"/>
    </xf>
    <xf numFmtId="170" fontId="33" fillId="2" borderId="21" xfId="0" applyNumberFormat="1" applyFont="1" applyFill="1" applyBorder="1" applyAlignment="1">
      <alignment horizontal="right"/>
    </xf>
    <xf numFmtId="167" fontId="30" fillId="2" borderId="54" xfId="0" applyNumberFormat="1" applyFont="1" applyFill="1" applyBorder="1" applyAlignment="1">
      <alignment horizontal="right"/>
    </xf>
    <xf numFmtId="0" fontId="0" fillId="0" borderId="12" xfId="0" applyBorder="1" applyAlignment="1">
      <alignment horizontal="right" vertical="center" wrapText="1"/>
    </xf>
    <xf numFmtId="167" fontId="30" fillId="2" borderId="13" xfId="0" applyNumberFormat="1" applyFont="1" applyFill="1" applyBorder="1" applyAlignment="1">
      <alignment horizontal="right"/>
    </xf>
    <xf numFmtId="170" fontId="34" fillId="0" borderId="52" xfId="0" applyNumberFormat="1" applyFont="1" applyBorder="1" applyAlignment="1">
      <alignment horizontal="right"/>
    </xf>
    <xf numFmtId="167" fontId="30" fillId="2" borderId="52" xfId="0" applyNumberFormat="1" applyFont="1" applyFill="1" applyBorder="1" applyAlignment="1">
      <alignment horizontal="right"/>
    </xf>
    <xf numFmtId="0" fontId="0" fillId="0" borderId="20" xfId="0" applyBorder="1" applyAlignment="1">
      <alignment horizontal="right" vertical="center" wrapText="1"/>
    </xf>
    <xf numFmtId="170" fontId="0" fillId="0" borderId="21" xfId="0" applyNumberFormat="1" applyBorder="1" applyAlignment="1">
      <alignment horizontal="right"/>
    </xf>
    <xf numFmtId="167" fontId="30" fillId="2" borderId="66" xfId="0" applyNumberFormat="1" applyFont="1" applyFill="1" applyBorder="1" applyAlignment="1">
      <alignment horizontal="right"/>
    </xf>
    <xf numFmtId="0" fontId="32" fillId="4" borderId="57" xfId="0" applyFont="1" applyFill="1" applyBorder="1" applyAlignment="1">
      <alignment vertical="center" wrapText="1"/>
    </xf>
    <xf numFmtId="0" fontId="32" fillId="4" borderId="57" xfId="0" applyFont="1" applyFill="1" applyBorder="1" applyAlignment="1">
      <alignment horizontal="center" vertical="center" wrapText="1"/>
    </xf>
    <xf numFmtId="0" fontId="3" fillId="0" borderId="67" xfId="0" applyFont="1" applyBorder="1" applyAlignment="1">
      <alignment horizontal="right" vertical="center" wrapText="1"/>
    </xf>
    <xf numFmtId="170" fontId="0" fillId="0" borderId="59" xfId="0" applyNumberFormat="1" applyBorder="1" applyAlignment="1">
      <alignment horizontal="right"/>
    </xf>
    <xf numFmtId="167" fontId="33" fillId="2" borderId="68" xfId="1" applyNumberFormat="1" applyFont="1" applyFill="1" applyBorder="1" applyAlignment="1">
      <alignment horizontal="right"/>
    </xf>
    <xf numFmtId="170" fontId="0" fillId="0" borderId="0" xfId="0" applyNumberFormat="1"/>
    <xf numFmtId="0" fontId="29" fillId="0" borderId="0" xfId="0" applyFont="1" applyAlignment="1">
      <alignment horizontal="center"/>
    </xf>
    <xf numFmtId="0" fontId="32" fillId="4" borderId="57" xfId="0" applyFont="1" applyFill="1" applyBorder="1" applyAlignment="1">
      <alignment vertical="center"/>
    </xf>
    <xf numFmtId="0" fontId="0" fillId="0" borderId="64" xfId="0" applyNumberFormat="1" applyBorder="1" applyAlignment="1">
      <alignment horizontal="right"/>
    </xf>
    <xf numFmtId="169" fontId="0" fillId="0" borderId="64" xfId="0" applyNumberFormat="1" applyBorder="1" applyAlignment="1"/>
    <xf numFmtId="167" fontId="35" fillId="2" borderId="64" xfId="1" applyNumberFormat="1" applyFont="1" applyFill="1" applyBorder="1" applyAlignment="1">
      <alignment horizontal="right"/>
    </xf>
    <xf numFmtId="169" fontId="0" fillId="0" borderId="0" xfId="0" applyNumberFormat="1"/>
    <xf numFmtId="0" fontId="0" fillId="0" borderId="0" xfId="0" applyAlignment="1">
      <alignment wrapText="1"/>
    </xf>
    <xf numFmtId="9" fontId="30" fillId="0" borderId="0" xfId="1" applyFont="1" applyAlignment="1">
      <alignment horizontal="right" vertical="center" wrapText="1"/>
    </xf>
    <xf numFmtId="9" fontId="0" fillId="0" borderId="0" xfId="1" applyFont="1"/>
    <xf numFmtId="167" fontId="30" fillId="2" borderId="70" xfId="0" applyNumberFormat="1" applyFont="1" applyFill="1" applyBorder="1" applyAlignment="1">
      <alignment vertical="center"/>
    </xf>
    <xf numFmtId="0" fontId="33" fillId="0" borderId="12" xfId="0" applyFont="1" applyBorder="1" applyAlignment="1">
      <alignment horizontal="right" vertical="center" wrapText="1"/>
    </xf>
    <xf numFmtId="169" fontId="0" fillId="0" borderId="12" xfId="0" applyNumberFormat="1" applyBorder="1" applyAlignment="1"/>
    <xf numFmtId="167" fontId="30" fillId="2" borderId="52" xfId="0" applyNumberFormat="1" applyFont="1" applyFill="1" applyBorder="1" applyAlignment="1"/>
    <xf numFmtId="169" fontId="0" fillId="0" borderId="13" xfId="0" applyNumberFormat="1" applyBorder="1" applyAlignment="1"/>
    <xf numFmtId="0" fontId="3" fillId="0" borderId="72" xfId="0" applyFont="1" applyBorder="1" applyAlignment="1">
      <alignment horizontal="right" wrapText="1"/>
    </xf>
    <xf numFmtId="170" fontId="0" fillId="0" borderId="73" xfId="0" applyNumberFormat="1" applyBorder="1" applyAlignment="1">
      <alignment horizontal="right"/>
    </xf>
    <xf numFmtId="170" fontId="33" fillId="2" borderId="73" xfId="0" applyNumberFormat="1" applyFont="1" applyFill="1" applyBorder="1" applyAlignment="1">
      <alignment horizontal="right"/>
    </xf>
    <xf numFmtId="167" fontId="33" fillId="2" borderId="69" xfId="1" applyNumberFormat="1" applyFont="1" applyFill="1" applyBorder="1" applyAlignment="1">
      <alignment horizontal="right"/>
    </xf>
    <xf numFmtId="167" fontId="33" fillId="2" borderId="21" xfId="1" applyNumberFormat="1" applyFont="1" applyFill="1" applyBorder="1" applyAlignment="1">
      <alignment horizontal="right"/>
    </xf>
    <xf numFmtId="170" fontId="33" fillId="2" borderId="13" xfId="0" applyNumberFormat="1" applyFont="1" applyFill="1" applyBorder="1" applyAlignment="1">
      <alignment horizontal="right"/>
    </xf>
    <xf numFmtId="167" fontId="33" fillId="2" borderId="13" xfId="1" applyNumberFormat="1" applyFont="1" applyFill="1" applyBorder="1" applyAlignment="1">
      <alignment horizontal="right"/>
    </xf>
    <xf numFmtId="0" fontId="0" fillId="0" borderId="74" xfId="0" applyBorder="1" applyAlignment="1">
      <alignment horizontal="right" vertical="center" wrapText="1"/>
    </xf>
    <xf numFmtId="170" fontId="33" fillId="2" borderId="75" xfId="0" applyNumberFormat="1" applyFont="1" applyFill="1" applyBorder="1" applyAlignment="1">
      <alignment horizontal="right"/>
    </xf>
    <xf numFmtId="167" fontId="33" fillId="2" borderId="75" xfId="1" applyNumberFormat="1" applyFont="1" applyFill="1" applyBorder="1" applyAlignment="1">
      <alignment horizontal="right"/>
    </xf>
    <xf numFmtId="0" fontId="3" fillId="0" borderId="76" xfId="0" applyFont="1" applyBorder="1" applyAlignment="1">
      <alignment horizontal="right" vertical="center" wrapText="1"/>
    </xf>
    <xf numFmtId="170" fontId="0" fillId="0" borderId="77" xfId="0" applyNumberFormat="1" applyBorder="1" applyAlignment="1">
      <alignment horizontal="right"/>
    </xf>
    <xf numFmtId="170" fontId="33" fillId="2" borderId="77" xfId="0" applyNumberFormat="1" applyFont="1" applyFill="1" applyBorder="1" applyAlignment="1">
      <alignment horizontal="right"/>
    </xf>
    <xf numFmtId="167" fontId="0" fillId="2" borderId="77" xfId="1" applyNumberFormat="1" applyFont="1" applyFill="1" applyBorder="1" applyAlignment="1">
      <alignment horizontal="right"/>
    </xf>
    <xf numFmtId="169" fontId="0" fillId="2" borderId="52" xfId="0" applyNumberFormat="1" applyFill="1" applyBorder="1" applyAlignment="1">
      <alignment horizontal="right"/>
    </xf>
    <xf numFmtId="167" fontId="0" fillId="2" borderId="52" xfId="1" applyNumberFormat="1" applyFont="1" applyFill="1" applyBorder="1" applyAlignment="1">
      <alignment horizontal="right"/>
    </xf>
    <xf numFmtId="170" fontId="0" fillId="2" borderId="73" xfId="0" applyNumberFormat="1" applyFont="1" applyFill="1" applyBorder="1" applyAlignment="1">
      <alignment horizontal="right"/>
    </xf>
    <xf numFmtId="0" fontId="29" fillId="0" borderId="0" xfId="0" applyFont="1" applyAlignment="1"/>
    <xf numFmtId="0" fontId="0" fillId="0" borderId="73" xfId="0" applyNumberFormat="1" applyBorder="1" applyAlignment="1">
      <alignment horizontal="right"/>
    </xf>
    <xf numFmtId="169" fontId="0" fillId="0" borderId="73" xfId="0" applyNumberFormat="1" applyBorder="1" applyAlignment="1"/>
    <xf numFmtId="10" fontId="30" fillId="2" borderId="79" xfId="1" applyNumberFormat="1" applyFont="1" applyFill="1" applyBorder="1" applyAlignment="1">
      <alignment horizontal="right"/>
    </xf>
    <xf numFmtId="0" fontId="30" fillId="0" borderId="0" xfId="0" applyFont="1" applyAlignment="1">
      <alignment horizontal="right" vertical="center"/>
    </xf>
    <xf numFmtId="169" fontId="0" fillId="0" borderId="0" xfId="1" applyNumberFormat="1" applyFont="1"/>
    <xf numFmtId="167" fontId="30" fillId="2" borderId="59" xfId="0" applyNumberFormat="1" applyFont="1" applyFill="1" applyBorder="1" applyAlignment="1">
      <alignment vertical="center"/>
    </xf>
    <xf numFmtId="167" fontId="30" fillId="2" borderId="80" xfId="0" applyNumberFormat="1" applyFont="1" applyFill="1" applyBorder="1" applyAlignment="1">
      <alignment vertical="center"/>
    </xf>
    <xf numFmtId="0" fontId="33" fillId="0" borderId="12" xfId="0" applyFont="1" applyBorder="1" applyAlignment="1">
      <alignment horizontal="right" vertical="center"/>
    </xf>
    <xf numFmtId="167" fontId="30" fillId="2" borderId="54" xfId="0" applyNumberFormat="1" applyFont="1" applyFill="1" applyBorder="1" applyAlignment="1"/>
    <xf numFmtId="167" fontId="30" fillId="2" borderId="81" xfId="0" applyNumberFormat="1" applyFont="1" applyFill="1" applyBorder="1" applyAlignment="1">
      <alignment horizontal="right"/>
    </xf>
    <xf numFmtId="170" fontId="0" fillId="0" borderId="0" xfId="1" applyNumberFormat="1" applyFont="1"/>
    <xf numFmtId="170" fontId="0" fillId="0" borderId="66" xfId="0" applyNumberFormat="1" applyBorder="1" applyAlignment="1">
      <alignment horizontal="right"/>
    </xf>
    <xf numFmtId="167" fontId="30" fillId="2" borderId="18" xfId="0" applyNumberFormat="1" applyFont="1" applyFill="1" applyBorder="1" applyAlignment="1">
      <alignment horizontal="right"/>
    </xf>
    <xf numFmtId="169" fontId="0" fillId="2" borderId="77" xfId="0" applyNumberFormat="1" applyFill="1" applyBorder="1" applyAlignment="1">
      <alignment horizontal="right"/>
    </xf>
    <xf numFmtId="167" fontId="30" fillId="2" borderId="10" xfId="0" applyNumberFormat="1" applyFont="1" applyFill="1" applyBorder="1" applyAlignment="1">
      <alignment horizontal="right"/>
    </xf>
    <xf numFmtId="0" fontId="0" fillId="0" borderId="83" xfId="0" applyNumberFormat="1" applyBorder="1" applyAlignment="1">
      <alignment horizontal="right"/>
    </xf>
    <xf numFmtId="169" fontId="0" fillId="0" borderId="83" xfId="0" applyNumberFormat="1" applyBorder="1" applyAlignment="1"/>
    <xf numFmtId="170" fontId="33" fillId="2" borderId="83" xfId="0" applyNumberFormat="1" applyFont="1" applyFill="1" applyBorder="1" applyAlignment="1">
      <alignment horizontal="right"/>
    </xf>
    <xf numFmtId="167" fontId="35" fillId="2" borderId="83" xfId="1" applyNumberFormat="1" applyFont="1" applyFill="1" applyBorder="1" applyAlignment="1">
      <alignment horizontal="right"/>
    </xf>
    <xf numFmtId="169" fontId="0" fillId="0" borderId="55" xfId="0" applyNumberFormat="1" applyBorder="1"/>
    <xf numFmtId="0" fontId="36" fillId="0" borderId="0" xfId="0" quotePrefix="1" applyFont="1" applyAlignment="1">
      <alignment horizontal="left"/>
    </xf>
    <xf numFmtId="171" fontId="5" fillId="0" borderId="0" xfId="1" applyNumberFormat="1" applyFont="1" applyAlignment="1">
      <alignment wrapText="1"/>
    </xf>
    <xf numFmtId="165" fontId="5" fillId="0" borderId="0" xfId="0" applyNumberFormat="1" applyFont="1"/>
    <xf numFmtId="172" fontId="5" fillId="0" borderId="0" xfId="0" applyNumberFormat="1" applyFont="1"/>
    <xf numFmtId="3" fontId="6" fillId="0" borderId="0" xfId="1" applyNumberFormat="1" applyFont="1" applyBorder="1" applyAlignment="1">
      <alignment wrapText="1"/>
    </xf>
    <xf numFmtId="9" fontId="18" fillId="0" borderId="24" xfId="1" applyFont="1" applyBorder="1" applyAlignment="1">
      <alignment horizontal="center" vertical="center"/>
    </xf>
    <xf numFmtId="3" fontId="18" fillId="0" borderId="48" xfId="0" applyNumberFormat="1" applyFont="1" applyBorder="1" applyAlignment="1">
      <alignment horizontal="center" vertical="center"/>
    </xf>
    <xf numFmtId="0" fontId="19" fillId="0" borderId="10" xfId="0" applyFont="1" applyBorder="1" applyAlignment="1">
      <alignment wrapText="1"/>
    </xf>
    <xf numFmtId="3" fontId="8" fillId="3" borderId="27" xfId="0" applyNumberFormat="1" applyFont="1" applyFill="1" applyBorder="1" applyAlignment="1">
      <alignment horizontal="center" vertical="center"/>
    </xf>
    <xf numFmtId="3" fontId="8" fillId="3" borderId="31" xfId="0" applyNumberFormat="1" applyFont="1" applyFill="1" applyBorder="1" applyAlignment="1">
      <alignment horizontal="center" vertical="center"/>
    </xf>
    <xf numFmtId="9" fontId="8" fillId="3" borderId="30" xfId="1" applyFont="1" applyFill="1" applyBorder="1" applyAlignment="1">
      <alignment horizontal="center" vertical="center"/>
    </xf>
    <xf numFmtId="3" fontId="8" fillId="3" borderId="30" xfId="0" applyNumberFormat="1" applyFont="1" applyFill="1" applyBorder="1" applyAlignment="1">
      <alignment horizontal="center" vertical="center"/>
    </xf>
    <xf numFmtId="9" fontId="5" fillId="0" borderId="0" xfId="1" applyFont="1"/>
    <xf numFmtId="9" fontId="5" fillId="0" borderId="0" xfId="1" applyFont="1" applyAlignment="1">
      <alignment wrapText="1"/>
    </xf>
    <xf numFmtId="2" fontId="5" fillId="0" borderId="0" xfId="0" applyNumberFormat="1" applyFont="1" applyAlignment="1">
      <alignment wrapText="1"/>
    </xf>
    <xf numFmtId="4" fontId="5" fillId="0" borderId="0" xfId="0" applyNumberFormat="1" applyFont="1" applyAlignment="1">
      <alignment wrapText="1"/>
    </xf>
    <xf numFmtId="0" fontId="0" fillId="0" borderId="0" xfId="0" applyAlignment="1">
      <alignment wrapText="1"/>
    </xf>
    <xf numFmtId="0" fontId="5" fillId="0" borderId="97" xfId="0" applyFont="1" applyBorder="1"/>
    <xf numFmtId="3" fontId="5" fillId="0" borderId="48" xfId="0" applyNumberFormat="1" applyFont="1" applyBorder="1" applyAlignment="1">
      <alignment horizontal="center" vertical="center"/>
    </xf>
    <xf numFmtId="9" fontId="5" fillId="0" borderId="24" xfId="1" applyFont="1" applyBorder="1" applyAlignment="1">
      <alignment horizontal="center" vertical="center"/>
    </xf>
    <xf numFmtId="9" fontId="18" fillId="0" borderId="49" xfId="1" applyFont="1" applyBorder="1" applyAlignment="1">
      <alignment horizontal="center" vertical="center"/>
    </xf>
    <xf numFmtId="0" fontId="5" fillId="0" borderId="89" xfId="0" applyFont="1" applyBorder="1"/>
    <xf numFmtId="3" fontId="8" fillId="3" borderId="19" xfId="0" applyNumberFormat="1" applyFont="1" applyFill="1" applyBorder="1" applyAlignment="1">
      <alignment horizontal="center" vertical="center"/>
    </xf>
    <xf numFmtId="9" fontId="8" fillId="3" borderId="22" xfId="1" applyFont="1" applyFill="1" applyBorder="1" applyAlignment="1">
      <alignment horizontal="center" vertical="center"/>
    </xf>
    <xf numFmtId="3" fontId="8" fillId="3" borderId="20" xfId="0" applyNumberFormat="1" applyFont="1" applyFill="1" applyBorder="1" applyAlignment="1">
      <alignment horizontal="center" vertical="center"/>
    </xf>
    <xf numFmtId="9" fontId="8" fillId="3" borderId="18" xfId="1" applyFont="1" applyFill="1" applyBorder="1" applyAlignment="1">
      <alignment horizontal="center" vertical="center"/>
    </xf>
    <xf numFmtId="9" fontId="8" fillId="3" borderId="26" xfId="0" applyNumberFormat="1" applyFont="1" applyFill="1" applyBorder="1" applyAlignment="1">
      <alignment horizontal="center" vertical="center"/>
    </xf>
    <xf numFmtId="0" fontId="8" fillId="3" borderId="25" xfId="1" applyNumberFormat="1" applyFont="1" applyFill="1" applyBorder="1" applyAlignment="1">
      <alignment horizontal="center" vertical="center"/>
    </xf>
    <xf numFmtId="9" fontId="8" fillId="3" borderId="26" xfId="1" applyFont="1" applyFill="1" applyBorder="1" applyAlignment="1">
      <alignment horizontal="center" vertical="center"/>
    </xf>
    <xf numFmtId="9" fontId="8" fillId="3" borderId="98" xfId="1" applyFont="1" applyFill="1" applyBorder="1" applyAlignment="1">
      <alignment horizontal="center" vertical="center"/>
    </xf>
    <xf numFmtId="0" fontId="5" fillId="0" borderId="95" xfId="0" applyFont="1" applyBorder="1"/>
    <xf numFmtId="3" fontId="8" fillId="0" borderId="0" xfId="0" quotePrefix="1" applyNumberFormat="1" applyFont="1" applyAlignment="1">
      <alignment horizontal="center" vertical="center"/>
    </xf>
    <xf numFmtId="0" fontId="19" fillId="0" borderId="84" xfId="0" applyFont="1" applyBorder="1" applyAlignment="1">
      <alignment horizontal="center" vertical="center" wrapText="1"/>
    </xf>
    <xf numFmtId="0" fontId="19" fillId="0" borderId="99" xfId="0" quotePrefix="1" applyFont="1" applyBorder="1" applyAlignment="1">
      <alignment horizontal="center" vertical="center"/>
    </xf>
    <xf numFmtId="3" fontId="19" fillId="0" borderId="85" xfId="0" applyNumberFormat="1" applyFont="1" applyBorder="1" applyAlignment="1">
      <alignment horizontal="center" vertical="center"/>
    </xf>
    <xf numFmtId="3" fontId="19" fillId="0" borderId="91" xfId="0" applyNumberFormat="1" applyFont="1" applyBorder="1" applyAlignment="1">
      <alignment horizontal="center" vertical="center"/>
    </xf>
    <xf numFmtId="3" fontId="19" fillId="0" borderId="92" xfId="0" applyNumberFormat="1" applyFont="1" applyBorder="1" applyAlignment="1">
      <alignment horizontal="center" vertical="center"/>
    </xf>
    <xf numFmtId="0" fontId="5" fillId="0" borderId="24" xfId="0" applyFont="1" applyBorder="1" applyAlignment="1">
      <alignment horizontal="center" wrapText="1"/>
    </xf>
    <xf numFmtId="0" fontId="5" fillId="0" borderId="11" xfId="0" applyFont="1" applyBorder="1" applyAlignment="1">
      <alignment wrapText="1"/>
    </xf>
    <xf numFmtId="0" fontId="19" fillId="0" borderId="52" xfId="2" applyNumberFormat="1" applyFont="1" applyBorder="1" applyAlignment="1">
      <alignment horizontal="center" vertical="center"/>
    </xf>
    <xf numFmtId="3" fontId="3" fillId="7" borderId="99" xfId="0" applyNumberFormat="1" applyFont="1" applyFill="1" applyBorder="1" applyAlignment="1">
      <alignment horizontal="center" vertical="center"/>
    </xf>
    <xf numFmtId="3" fontId="42" fillId="7" borderId="99" xfId="0" applyNumberFormat="1" applyFont="1" applyFill="1" applyBorder="1" applyAlignment="1">
      <alignment horizontal="center" vertical="center"/>
    </xf>
    <xf numFmtId="0" fontId="41" fillId="0" borderId="11" xfId="0" applyFont="1" applyBorder="1" applyAlignment="1">
      <alignment wrapText="1"/>
    </xf>
    <xf numFmtId="0" fontId="41" fillId="0" borderId="12" xfId="2" applyNumberFormat="1" applyFont="1" applyBorder="1" applyAlignment="1">
      <alignment horizontal="center" vertical="center"/>
    </xf>
    <xf numFmtId="0" fontId="41" fillId="0" borderId="13" xfId="2" applyNumberFormat="1" applyFont="1" applyBorder="1" applyAlignment="1">
      <alignment horizontal="center" vertical="center"/>
    </xf>
    <xf numFmtId="3" fontId="40" fillId="4" borderId="15" xfId="0" applyNumberFormat="1" applyFont="1" applyFill="1" applyBorder="1" applyAlignment="1">
      <alignment vertical="center"/>
    </xf>
    <xf numFmtId="3" fontId="40" fillId="4" borderId="0" xfId="0" applyNumberFormat="1" applyFont="1" applyFill="1" applyAlignment="1">
      <alignment vertical="center"/>
    </xf>
    <xf numFmtId="3" fontId="40" fillId="4" borderId="0" xfId="0" applyNumberFormat="1" applyFont="1" applyFill="1" applyBorder="1" applyAlignment="1">
      <alignment vertical="center"/>
    </xf>
    <xf numFmtId="173" fontId="19" fillId="0" borderId="15" xfId="7" applyNumberFormat="1" applyFont="1" applyBorder="1" applyAlignment="1">
      <alignment horizontal="center" vertical="center"/>
    </xf>
    <xf numFmtId="173" fontId="19" fillId="0" borderId="54" xfId="7" applyNumberFormat="1" applyFont="1" applyBorder="1" applyAlignment="1">
      <alignment horizontal="center" vertical="center"/>
    </xf>
    <xf numFmtId="173" fontId="19" fillId="0" borderId="52" xfId="7" applyNumberFormat="1" applyFont="1" applyBorder="1" applyAlignment="1">
      <alignment horizontal="center" vertical="center"/>
    </xf>
    <xf numFmtId="173" fontId="19" fillId="0" borderId="24" xfId="7" applyNumberFormat="1" applyFont="1" applyBorder="1" applyAlignment="1">
      <alignment horizontal="center" vertical="center"/>
    </xf>
    <xf numFmtId="173" fontId="19" fillId="0" borderId="10" xfId="7" applyNumberFormat="1" applyFont="1" applyBorder="1" applyAlignment="1">
      <alignment horizontal="center" vertical="center"/>
    </xf>
    <xf numFmtId="173" fontId="19" fillId="0" borderId="13" xfId="7" applyNumberFormat="1" applyFont="1" applyBorder="1" applyAlignment="1">
      <alignment horizontal="center" vertical="center"/>
    </xf>
    <xf numFmtId="173" fontId="19" fillId="0" borderId="0" xfId="7" applyNumberFormat="1" applyFont="1" applyAlignment="1">
      <alignment horizontal="center" vertical="center"/>
    </xf>
    <xf numFmtId="173" fontId="19" fillId="0" borderId="0" xfId="7" applyNumberFormat="1" applyFont="1" applyBorder="1" applyAlignment="1">
      <alignment horizontal="center" vertical="center"/>
    </xf>
    <xf numFmtId="173" fontId="19" fillId="0" borderId="36" xfId="7" applyNumberFormat="1" applyFont="1" applyBorder="1" applyAlignment="1">
      <alignment horizontal="center" vertical="center"/>
    </xf>
    <xf numFmtId="173" fontId="0" fillId="0" borderId="0" xfId="0" applyNumberFormat="1"/>
    <xf numFmtId="9" fontId="7" fillId="3" borderId="28" xfId="0" applyNumberFormat="1" applyFont="1" applyFill="1" applyBorder="1" applyAlignment="1">
      <alignment horizontal="center" vertical="center" wrapText="1"/>
    </xf>
    <xf numFmtId="9" fontId="7" fillId="3" borderId="29" xfId="0" applyNumberFormat="1" applyFont="1" applyFill="1" applyBorder="1" applyAlignment="1">
      <alignment horizontal="center" vertical="center" wrapText="1"/>
    </xf>
    <xf numFmtId="0" fontId="25" fillId="0" borderId="56" xfId="0" quotePrefix="1" applyFont="1" applyBorder="1" applyAlignment="1">
      <alignment horizontal="left" vertical="center"/>
    </xf>
    <xf numFmtId="0" fontId="36" fillId="0" borderId="0" xfId="0" applyFont="1"/>
    <xf numFmtId="0" fontId="19" fillId="0" borderId="0" xfId="0" applyFont="1"/>
    <xf numFmtId="0" fontId="19" fillId="0" borderId="13" xfId="0" applyFont="1" applyBorder="1" applyAlignment="1">
      <alignment horizontal="center" vertical="center" wrapText="1"/>
    </xf>
    <xf numFmtId="0" fontId="19" fillId="0" borderId="13" xfId="0" applyFont="1" applyBorder="1" applyAlignment="1">
      <alignment horizontal="center" vertical="center"/>
    </xf>
    <xf numFmtId="0" fontId="19" fillId="0" borderId="13" xfId="0" quotePrefix="1" applyFont="1" applyBorder="1" applyAlignment="1">
      <alignment horizontal="center" vertical="center"/>
    </xf>
    <xf numFmtId="3" fontId="19" fillId="3" borderId="10" xfId="0" applyNumberFormat="1" applyFont="1" applyFill="1" applyBorder="1" applyAlignment="1">
      <alignment horizontal="center" vertical="center" wrapText="1"/>
    </xf>
    <xf numFmtId="0" fontId="19" fillId="3" borderId="14" xfId="0" applyFont="1" applyFill="1" applyBorder="1" applyAlignment="1">
      <alignment horizontal="center" vertical="center" wrapText="1"/>
    </xf>
    <xf numFmtId="0" fontId="0" fillId="0" borderId="0" xfId="0" applyAlignment="1">
      <alignment textRotation="90"/>
    </xf>
    <xf numFmtId="0" fontId="0" fillId="0" borderId="9" xfId="0" applyBorder="1" applyAlignment="1">
      <alignment horizontal="left" vertical="center" wrapText="1"/>
    </xf>
    <xf numFmtId="0" fontId="19" fillId="0" borderId="0" xfId="0" applyFont="1" applyAlignment="1">
      <alignment horizontal="center" vertical="center"/>
    </xf>
    <xf numFmtId="3" fontId="19" fillId="0" borderId="13" xfId="0" applyNumberFormat="1" applyFont="1" applyBorder="1" applyAlignment="1">
      <alignment horizontal="center" vertical="center"/>
    </xf>
    <xf numFmtId="3" fontId="19" fillId="3" borderId="54" xfId="0" applyNumberFormat="1" applyFont="1" applyFill="1" applyBorder="1" applyAlignment="1">
      <alignment horizontal="center" vertical="center"/>
    </xf>
    <xf numFmtId="3" fontId="19" fillId="3" borderId="14" xfId="0" applyNumberFormat="1" applyFont="1" applyFill="1" applyBorder="1" applyAlignment="1">
      <alignment horizontal="center" vertical="center"/>
    </xf>
    <xf numFmtId="3" fontId="19" fillId="0" borderId="0" xfId="0" applyNumberFormat="1" applyFont="1"/>
    <xf numFmtId="3" fontId="19" fillId="3" borderId="10" xfId="0" applyNumberFormat="1" applyFont="1" applyFill="1" applyBorder="1" applyAlignment="1">
      <alignment horizontal="center" vertical="center"/>
    </xf>
    <xf numFmtId="0" fontId="3" fillId="3" borderId="25" xfId="0" applyFont="1" applyFill="1" applyBorder="1" applyAlignment="1">
      <alignment horizontal="left" vertical="center" wrapText="1"/>
    </xf>
    <xf numFmtId="3" fontId="19" fillId="3" borderId="28" xfId="0" applyNumberFormat="1" applyFont="1" applyFill="1" applyBorder="1" applyAlignment="1">
      <alignment horizontal="center" vertical="center"/>
    </xf>
    <xf numFmtId="3" fontId="19" fillId="3" borderId="26" xfId="0" applyNumberFormat="1" applyFont="1" applyFill="1" applyBorder="1" applyAlignment="1">
      <alignment horizontal="center" vertical="center"/>
    </xf>
    <xf numFmtId="3" fontId="44" fillId="3" borderId="29" xfId="0" applyNumberFormat="1" applyFont="1" applyFill="1" applyBorder="1" applyAlignment="1">
      <alignment horizontal="center" vertical="center"/>
    </xf>
    <xf numFmtId="3" fontId="0" fillId="0" borderId="1" xfId="0" applyNumberFormat="1" applyBorder="1" applyAlignment="1">
      <alignment horizontal="left" vertical="center"/>
    </xf>
    <xf numFmtId="3" fontId="0" fillId="0" borderId="9" xfId="0" applyNumberFormat="1" applyBorder="1" applyAlignment="1">
      <alignment horizontal="left" vertical="center"/>
    </xf>
    <xf numFmtId="0" fontId="19" fillId="0" borderId="31"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8" xfId="0" quotePrefix="1" applyFont="1" applyBorder="1" applyAlignment="1">
      <alignment horizontal="center" vertical="center" wrapText="1"/>
    </xf>
    <xf numFmtId="3" fontId="0" fillId="0" borderId="25" xfId="0" applyNumberFormat="1" applyBorder="1" applyAlignment="1">
      <alignment horizontal="left" vertical="center" wrapText="1"/>
    </xf>
    <xf numFmtId="0" fontId="3" fillId="3" borderId="15" xfId="0" quotePrefix="1" applyFont="1" applyFill="1" applyBorder="1" applyAlignment="1">
      <alignment horizontal="left" vertical="center" wrapText="1"/>
    </xf>
    <xf numFmtId="3" fontId="44" fillId="3" borderId="0" xfId="0" applyNumberFormat="1" applyFont="1" applyFill="1" applyAlignment="1">
      <alignment vertical="center"/>
    </xf>
    <xf numFmtId="0" fontId="40" fillId="4" borderId="24" xfId="0" applyFont="1" applyFill="1" applyBorder="1" applyAlignment="1">
      <alignment horizontal="left" vertical="center" wrapText="1"/>
    </xf>
    <xf numFmtId="3" fontId="46" fillId="4" borderId="24" xfId="0" applyNumberFormat="1" applyFont="1" applyFill="1" applyBorder="1" applyAlignment="1">
      <alignment horizontal="center" vertical="center"/>
    </xf>
    <xf numFmtId="0" fontId="46" fillId="4" borderId="24" xfId="0" applyFont="1" applyFill="1" applyBorder="1" applyAlignment="1">
      <alignment horizontal="center" vertical="center"/>
    </xf>
    <xf numFmtId="0" fontId="10" fillId="0" borderId="0" xfId="0" applyFont="1"/>
    <xf numFmtId="0" fontId="47" fillId="6" borderId="0" xfId="0" applyFont="1" applyFill="1" applyAlignment="1">
      <alignment vertical="center"/>
    </xf>
    <xf numFmtId="0" fontId="49" fillId="0" borderId="0" xfId="0" applyFont="1"/>
    <xf numFmtId="0" fontId="8" fillId="8" borderId="99" xfId="0" applyFont="1" applyFill="1" applyBorder="1" applyAlignment="1">
      <alignment horizontal="center" vertical="center" wrapText="1"/>
    </xf>
    <xf numFmtId="0" fontId="19" fillId="0" borderId="99" xfId="0" applyFont="1" applyBorder="1" applyAlignment="1">
      <alignment horizontal="center" vertical="center" wrapText="1"/>
    </xf>
    <xf numFmtId="0" fontId="5" fillId="0" borderId="99" xfId="0" applyFont="1" applyBorder="1" applyAlignment="1">
      <alignment horizontal="center" vertical="center" wrapText="1"/>
    </xf>
    <xf numFmtId="0" fontId="6" fillId="0" borderId="99" xfId="0" applyFont="1" applyBorder="1" applyAlignment="1">
      <alignment horizontal="center" vertical="center" wrapText="1"/>
    </xf>
    <xf numFmtId="0" fontId="19" fillId="3" borderId="99" xfId="0" applyFont="1" applyFill="1" applyBorder="1" applyAlignment="1">
      <alignment horizontal="center" vertical="center"/>
    </xf>
    <xf numFmtId="0" fontId="5" fillId="0" borderId="99" xfId="0" applyFont="1" applyBorder="1" applyAlignment="1">
      <alignment horizontal="center" vertical="center"/>
    </xf>
    <xf numFmtId="0" fontId="19" fillId="0" borderId="99" xfId="0" applyFont="1" applyBorder="1" applyAlignment="1">
      <alignment horizontal="center" vertical="center"/>
    </xf>
    <xf numFmtId="0" fontId="6" fillId="0" borderId="99" xfId="0" applyFont="1" applyBorder="1" applyAlignment="1">
      <alignment horizontal="center" vertical="center"/>
    </xf>
    <xf numFmtId="0" fontId="8" fillId="3" borderId="99" xfId="0" applyFont="1" applyFill="1" applyBorder="1" applyAlignment="1">
      <alignment horizontal="center" vertical="center"/>
    </xf>
    <xf numFmtId="0" fontId="44" fillId="3" borderId="99" xfId="0" applyFont="1" applyFill="1" applyBorder="1" applyAlignment="1">
      <alignment horizontal="center" vertical="center"/>
    </xf>
    <xf numFmtId="0" fontId="5" fillId="3" borderId="99" xfId="0" applyFont="1" applyFill="1" applyBorder="1" applyAlignment="1">
      <alignment horizontal="center" vertical="center" wrapText="1"/>
    </xf>
    <xf numFmtId="0" fontId="8" fillId="3" borderId="99" xfId="0" applyFont="1" applyFill="1" applyBorder="1" applyAlignment="1">
      <alignment horizontal="center" vertical="center" wrapText="1"/>
    </xf>
    <xf numFmtId="0" fontId="0" fillId="0" borderId="0" xfId="0" quotePrefix="1"/>
    <xf numFmtId="0" fontId="44" fillId="3" borderId="99" xfId="0" applyFont="1" applyFill="1" applyBorder="1" applyAlignment="1">
      <alignment horizontal="center" vertical="center" wrapText="1"/>
    </xf>
    <xf numFmtId="0" fontId="38" fillId="0" borderId="31" xfId="0" applyFont="1" applyBorder="1" applyAlignment="1">
      <alignment horizontal="center" vertical="center"/>
    </xf>
    <xf numFmtId="0" fontId="38" fillId="0" borderId="28" xfId="0" applyFont="1" applyBorder="1" applyAlignment="1">
      <alignment horizontal="center" vertical="center"/>
    </xf>
    <xf numFmtId="0" fontId="38" fillId="0" borderId="28" xfId="0" quotePrefix="1" applyFont="1" applyBorder="1" applyAlignment="1">
      <alignment horizontal="center" vertical="center" wrapText="1"/>
    </xf>
    <xf numFmtId="0" fontId="38" fillId="0" borderId="28" xfId="0" quotePrefix="1" applyFont="1" applyBorder="1" applyAlignment="1">
      <alignment horizontal="center" vertical="center"/>
    </xf>
    <xf numFmtId="0" fontId="38" fillId="3" borderId="29" xfId="0" applyFont="1" applyFill="1" applyBorder="1" applyAlignment="1">
      <alignment horizontal="center" vertical="center"/>
    </xf>
    <xf numFmtId="0" fontId="52" fillId="0" borderId="38" xfId="0" applyFont="1" applyBorder="1" applyAlignment="1">
      <alignment horizontal="center" vertical="center"/>
    </xf>
    <xf numFmtId="0" fontId="19" fillId="0" borderId="41" xfId="0" applyFont="1" applyBorder="1" applyAlignment="1">
      <alignment wrapText="1"/>
    </xf>
    <xf numFmtId="0" fontId="37" fillId="0" borderId="89" xfId="0" applyFont="1" applyBorder="1" applyAlignment="1">
      <alignment horizontal="center" vertical="center"/>
    </xf>
    <xf numFmtId="0" fontId="37" fillId="0" borderId="101" xfId="0" applyFont="1" applyBorder="1" applyAlignment="1">
      <alignment horizontal="center" vertical="center"/>
    </xf>
    <xf numFmtId="1" fontId="7" fillId="3" borderId="86" xfId="8" applyNumberFormat="1" applyFont="1" applyFill="1" applyBorder="1" applyAlignment="1">
      <alignment horizontal="center" vertical="center"/>
    </xf>
    <xf numFmtId="0" fontId="19" fillId="0" borderId="52" xfId="0" applyFont="1" applyBorder="1" applyAlignment="1">
      <alignment wrapText="1"/>
    </xf>
    <xf numFmtId="3" fontId="37" fillId="0" borderId="52" xfId="0" applyNumberFormat="1" applyFont="1" applyBorder="1" applyAlignment="1">
      <alignment horizontal="center" vertical="center"/>
    </xf>
    <xf numFmtId="1" fontId="7" fillId="3" borderId="44" xfId="8" applyNumberFormat="1" applyFont="1" applyFill="1" applyBorder="1" applyAlignment="1">
      <alignment horizontal="center" vertical="center"/>
    </xf>
    <xf numFmtId="3" fontId="37" fillId="0" borderId="13" xfId="0" applyNumberFormat="1" applyFont="1" applyBorder="1" applyAlignment="1">
      <alignment horizontal="center" vertical="center"/>
    </xf>
    <xf numFmtId="1" fontId="7" fillId="3" borderId="14" xfId="8" applyNumberFormat="1" applyFont="1" applyFill="1" applyBorder="1" applyAlignment="1">
      <alignment horizontal="center" vertical="center"/>
    </xf>
    <xf numFmtId="0" fontId="19" fillId="0" borderId="28" xfId="0" applyFont="1" applyBorder="1" applyAlignment="1">
      <alignment wrapText="1"/>
    </xf>
    <xf numFmtId="3" fontId="37" fillId="0" borderId="28" xfId="0" applyNumberFormat="1" applyFont="1" applyBorder="1" applyAlignment="1">
      <alignment horizontal="center" vertical="center"/>
    </xf>
    <xf numFmtId="1" fontId="7" fillId="3" borderId="87" xfId="8" applyNumberFormat="1" applyFont="1" applyFill="1" applyBorder="1" applyAlignment="1">
      <alignment horizontal="center" vertical="center"/>
    </xf>
    <xf numFmtId="1" fontId="7" fillId="3" borderId="42" xfId="8" applyNumberFormat="1" applyFont="1" applyFill="1" applyBorder="1" applyAlignment="1">
      <alignment horizontal="center" vertical="center"/>
    </xf>
    <xf numFmtId="1" fontId="7" fillId="3" borderId="29" xfId="8" applyNumberFormat="1" applyFont="1" applyFill="1" applyBorder="1" applyAlignment="1">
      <alignment horizontal="center" vertical="center"/>
    </xf>
    <xf numFmtId="1" fontId="7" fillId="3" borderId="102" xfId="8" applyNumberFormat="1" applyFont="1" applyFill="1" applyBorder="1" applyAlignment="1">
      <alignment horizontal="center" vertical="center"/>
    </xf>
    <xf numFmtId="1" fontId="7" fillId="3" borderId="103" xfId="8" applyNumberFormat="1" applyFont="1" applyFill="1" applyBorder="1" applyAlignment="1">
      <alignment horizontal="center" vertical="center"/>
    </xf>
    <xf numFmtId="1" fontId="7" fillId="3" borderId="104" xfId="8" applyNumberFormat="1" applyFont="1" applyFill="1" applyBorder="1" applyAlignment="1">
      <alignment horizontal="center" vertical="center"/>
    </xf>
    <xf numFmtId="0" fontId="19" fillId="0" borderId="28" xfId="0" quotePrefix="1" applyFont="1" applyBorder="1" applyAlignment="1">
      <alignment horizontal="left" wrapText="1"/>
    </xf>
    <xf numFmtId="0" fontId="37" fillId="0" borderId="0" xfId="0" applyFont="1" applyAlignment="1">
      <alignment horizontal="center" vertical="center"/>
    </xf>
    <xf numFmtId="0" fontId="37" fillId="0" borderId="2" xfId="0" applyFont="1" applyBorder="1" applyAlignment="1">
      <alignment horizontal="center" vertical="center"/>
    </xf>
    <xf numFmtId="0" fontId="37" fillId="0" borderId="5" xfId="0" applyFont="1" applyBorder="1" applyAlignment="1">
      <alignment horizontal="center" vertical="center"/>
    </xf>
    <xf numFmtId="0" fontId="7" fillId="0" borderId="10" xfId="8" applyFont="1" applyBorder="1" applyAlignment="1">
      <alignment horizontal="center" vertical="center"/>
    </xf>
    <xf numFmtId="0" fontId="5" fillId="0" borderId="10" xfId="8" applyFont="1" applyBorder="1" applyAlignment="1">
      <alignment horizontal="center" vertical="center"/>
    </xf>
    <xf numFmtId="0" fontId="53" fillId="0" borderId="10" xfId="8" applyFont="1" applyBorder="1" applyAlignment="1">
      <alignment horizontal="center" vertical="center"/>
    </xf>
    <xf numFmtId="0" fontId="7" fillId="0" borderId="13" xfId="8" applyFont="1" applyBorder="1" applyAlignment="1">
      <alignment horizontal="center" vertical="center"/>
    </xf>
    <xf numFmtId="0" fontId="7" fillId="0" borderId="24" xfId="8" applyFont="1" applyBorder="1" applyAlignment="1">
      <alignment horizontal="center" vertical="center"/>
    </xf>
    <xf numFmtId="1" fontId="7" fillId="3" borderId="12" xfId="8" applyNumberFormat="1" applyFont="1" applyFill="1" applyBorder="1" applyAlignment="1">
      <alignment horizontal="center" vertical="center"/>
    </xf>
    <xf numFmtId="3" fontId="37" fillId="3" borderId="90" xfId="0" applyNumberFormat="1" applyFont="1" applyFill="1" applyBorder="1" applyAlignment="1">
      <alignment horizontal="center" vertical="center"/>
    </xf>
    <xf numFmtId="3" fontId="38" fillId="3" borderId="92" xfId="0" applyNumberFormat="1" applyFont="1" applyFill="1" applyBorder="1" applyAlignment="1">
      <alignment horizontal="center" vertical="center"/>
    </xf>
    <xf numFmtId="0" fontId="54" fillId="0" borderId="0" xfId="0" applyFont="1" applyAlignment="1">
      <alignment vertical="center"/>
    </xf>
    <xf numFmtId="0" fontId="37" fillId="0" borderId="0" xfId="0" applyFont="1" applyAlignment="1">
      <alignment horizontal="center"/>
    </xf>
    <xf numFmtId="0" fontId="0" fillId="0" borderId="0" xfId="0" applyAlignment="1">
      <alignment horizontal="center"/>
    </xf>
    <xf numFmtId="0" fontId="44" fillId="0" borderId="99" xfId="0" applyFont="1" applyBorder="1" applyAlignment="1">
      <alignment horizontal="center" wrapText="1"/>
    </xf>
    <xf numFmtId="0" fontId="44" fillId="0" borderId="99" xfId="0" applyFont="1" applyBorder="1" applyAlignment="1">
      <alignment horizontal="center"/>
    </xf>
    <xf numFmtId="0" fontId="37" fillId="0" borderId="0" xfId="0" applyFont="1" applyAlignment="1">
      <alignment horizontal="center" wrapText="1"/>
    </xf>
    <xf numFmtId="0" fontId="37" fillId="6" borderId="54" xfId="0" applyFont="1" applyFill="1" applyBorder="1" applyAlignment="1">
      <alignment horizontal="center"/>
    </xf>
    <xf numFmtId="0" fontId="37" fillId="6" borderId="51" xfId="0" applyFont="1" applyFill="1" applyBorder="1" applyAlignment="1">
      <alignment horizontal="center"/>
    </xf>
    <xf numFmtId="0" fontId="37" fillId="6" borderId="10" xfId="0" applyFont="1" applyFill="1" applyBorder="1" applyAlignment="1">
      <alignment horizontal="center"/>
    </xf>
    <xf numFmtId="0" fontId="37" fillId="6" borderId="12" xfId="0" applyFont="1" applyFill="1" applyBorder="1" applyAlignment="1">
      <alignment horizontal="center"/>
    </xf>
    <xf numFmtId="0" fontId="37" fillId="6" borderId="42" xfId="0" applyFont="1" applyFill="1" applyBorder="1" applyAlignment="1">
      <alignment horizontal="center"/>
    </xf>
    <xf numFmtId="0" fontId="37" fillId="6" borderId="14" xfId="0" applyFont="1" applyFill="1" applyBorder="1" applyAlignment="1">
      <alignment horizontal="center"/>
    </xf>
    <xf numFmtId="0" fontId="44" fillId="0" borderId="84" xfId="0" applyFont="1" applyBorder="1" applyAlignment="1">
      <alignment wrapText="1"/>
    </xf>
    <xf numFmtId="0" fontId="0" fillId="0" borderId="0" xfId="0" applyAlignment="1">
      <alignment horizontal="center" wrapText="1"/>
    </xf>
    <xf numFmtId="0" fontId="44" fillId="0" borderId="99" xfId="0" applyFont="1" applyBorder="1"/>
    <xf numFmtId="0" fontId="55" fillId="0" borderId="0" xfId="0" applyFont="1" applyAlignment="1">
      <alignment horizontal="left"/>
    </xf>
    <xf numFmtId="0" fontId="0" fillId="9" borderId="0" xfId="0" applyFill="1" applyAlignment="1">
      <alignment horizontal="center"/>
    </xf>
    <xf numFmtId="0" fontId="37" fillId="6" borderId="20" xfId="0" applyFont="1" applyFill="1" applyBorder="1" applyAlignment="1">
      <alignment horizontal="center"/>
    </xf>
    <xf numFmtId="0" fontId="37" fillId="6" borderId="22" xfId="0" applyFont="1" applyFill="1" applyBorder="1" applyAlignment="1">
      <alignment horizontal="center"/>
    </xf>
    <xf numFmtId="3" fontId="5" fillId="0" borderId="20" xfId="0" applyNumberFormat="1" applyFont="1" applyBorder="1" applyAlignment="1">
      <alignment horizontal="center" vertical="center"/>
    </xf>
    <xf numFmtId="0" fontId="37" fillId="6" borderId="4" xfId="0" applyFont="1" applyFill="1" applyBorder="1" applyAlignment="1">
      <alignment horizontal="center"/>
    </xf>
    <xf numFmtId="3" fontId="5" fillId="0" borderId="4" xfId="0" applyNumberFormat="1" applyFont="1" applyBorder="1" applyAlignment="1">
      <alignment horizontal="center" vertical="center"/>
    </xf>
    <xf numFmtId="0" fontId="37" fillId="0" borderId="34" xfId="0" applyFont="1" applyBorder="1" applyAlignment="1">
      <alignment wrapText="1"/>
    </xf>
    <xf numFmtId="0" fontId="37" fillId="0" borderId="40" xfId="0" applyFont="1" applyBorder="1" applyAlignment="1">
      <alignment wrapText="1"/>
    </xf>
    <xf numFmtId="0" fontId="3" fillId="0" borderId="59" xfId="0" applyFont="1" applyBorder="1" applyAlignment="1">
      <alignment vertical="center"/>
    </xf>
    <xf numFmtId="0" fontId="29" fillId="0" borderId="78" xfId="0" applyFont="1" applyBorder="1" applyAlignment="1">
      <alignment horizontal="center"/>
    </xf>
    <xf numFmtId="0" fontId="29" fillId="0" borderId="82" xfId="0" quotePrefix="1" applyFont="1" applyBorder="1" applyAlignment="1">
      <alignment horizontal="center"/>
    </xf>
    <xf numFmtId="0" fontId="29" fillId="0" borderId="82" xfId="0" applyFont="1" applyBorder="1" applyAlignment="1">
      <alignment horizontal="center"/>
    </xf>
    <xf numFmtId="0" fontId="0" fillId="0" borderId="0" xfId="0" applyAlignment="1">
      <alignment wrapText="1"/>
    </xf>
    <xf numFmtId="0" fontId="29" fillId="0" borderId="62" xfId="0" quotePrefix="1" applyFont="1" applyBorder="1" applyAlignment="1">
      <alignment horizontal="center"/>
    </xf>
    <xf numFmtId="0" fontId="29" fillId="0" borderId="62" xfId="0" applyFont="1" applyBorder="1" applyAlignment="1">
      <alignment horizontal="center"/>
    </xf>
    <xf numFmtId="0" fontId="3" fillId="0" borderId="69" xfId="0" applyFont="1" applyBorder="1" applyAlignment="1">
      <alignment vertical="center"/>
    </xf>
    <xf numFmtId="0" fontId="3" fillId="0" borderId="67" xfId="0" applyFont="1" applyBorder="1" applyAlignment="1">
      <alignment vertical="center"/>
    </xf>
    <xf numFmtId="0" fontId="29" fillId="0" borderId="71" xfId="0" applyFont="1" applyBorder="1" applyAlignment="1">
      <alignment horizontal="center"/>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4" fillId="4" borderId="24" xfId="0" quotePrefix="1" applyFont="1" applyFill="1" applyBorder="1" applyAlignment="1">
      <alignment horizontal="center" vertical="center" wrapText="1"/>
    </xf>
    <xf numFmtId="0" fontId="14" fillId="4" borderId="12" xfId="0" applyFont="1" applyFill="1" applyBorder="1" applyAlignment="1">
      <alignment horizontal="center" vertical="center" wrapText="1"/>
    </xf>
    <xf numFmtId="0" fontId="5" fillId="0" borderId="14" xfId="0" applyFont="1" applyBorder="1" applyAlignment="1">
      <alignment horizontal="center" vertical="center" wrapText="1"/>
    </xf>
    <xf numFmtId="0" fontId="0" fillId="0" borderId="22" xfId="0" applyBorder="1" applyAlignment="1">
      <alignment horizontal="center" vertical="center" wrapText="1"/>
    </xf>
    <xf numFmtId="0" fontId="8" fillId="0" borderId="12" xfId="0" quotePrefix="1" applyFont="1" applyBorder="1" applyAlignment="1">
      <alignment horizontal="center" vertical="center" wrapText="1"/>
    </xf>
    <xf numFmtId="0" fontId="9" fillId="0" borderId="13" xfId="0" applyFont="1" applyBorder="1" applyAlignment="1">
      <alignment horizontal="center" vertical="center" wrapText="1"/>
    </xf>
    <xf numFmtId="0" fontId="5" fillId="0" borderId="10" xfId="0" quotePrefix="1" applyFont="1" applyBorder="1" applyAlignment="1">
      <alignment horizontal="center" vertical="center" wrapText="1"/>
    </xf>
    <xf numFmtId="0" fontId="5" fillId="0" borderId="12" xfId="0" quotePrefix="1" applyFont="1" applyBorder="1" applyAlignment="1">
      <alignment horizontal="center" vertical="center" wrapText="1"/>
    </xf>
    <xf numFmtId="0" fontId="5" fillId="0" borderId="13" xfId="0" quotePrefix="1" applyFont="1" applyBorder="1" applyAlignment="1">
      <alignment horizontal="center" vertical="center" wrapText="1"/>
    </xf>
    <xf numFmtId="0" fontId="0" fillId="0" borderId="21" xfId="0" applyBorder="1" applyAlignment="1">
      <alignment horizontal="center" vertical="center" wrapText="1"/>
    </xf>
    <xf numFmtId="0" fontId="5" fillId="0" borderId="14" xfId="0" quotePrefix="1" applyFont="1" applyBorder="1" applyAlignment="1">
      <alignment horizontal="center" vertical="center" wrapText="1"/>
    </xf>
    <xf numFmtId="0" fontId="12" fillId="2" borderId="23" xfId="0" quotePrefix="1" applyFont="1" applyFill="1" applyBorder="1" applyAlignment="1">
      <alignment horizontal="center" vertical="center"/>
    </xf>
    <xf numFmtId="0" fontId="12" fillId="2" borderId="15" xfId="0" applyFont="1" applyFill="1" applyBorder="1" applyAlignment="1">
      <alignment horizontal="center" vertical="center"/>
    </xf>
    <xf numFmtId="0" fontId="12" fillId="2" borderId="0" xfId="0" applyFont="1" applyFill="1" applyAlignment="1">
      <alignment horizontal="center" vertical="center"/>
    </xf>
    <xf numFmtId="0" fontId="12" fillId="2" borderId="16"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0" fillId="0" borderId="17" xfId="0" applyBorder="1" applyAlignment="1">
      <alignment horizontal="center" vertical="center" wrapText="1"/>
    </xf>
    <xf numFmtId="0" fontId="5" fillId="0" borderId="2" xfId="0" quotePrefix="1" applyFont="1" applyBorder="1" applyAlignment="1">
      <alignment horizontal="center" vertical="center" wrapText="1"/>
    </xf>
    <xf numFmtId="0" fontId="5" fillId="0" borderId="10" xfId="0" applyFont="1" applyBorder="1" applyAlignment="1">
      <alignment horizontal="center" vertical="center" wrapText="1"/>
    </xf>
    <xf numFmtId="0" fontId="0" fillId="0" borderId="18" xfId="0" applyBorder="1" applyAlignment="1">
      <alignment horizontal="center" vertical="center" wrapText="1"/>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6" xfId="0" quotePrefix="1" applyFont="1" applyBorder="1" applyAlignment="1">
      <alignment horizontal="center" vertical="center" wrapText="1"/>
    </xf>
    <xf numFmtId="0" fontId="7" fillId="0" borderId="7" xfId="0" quotePrefix="1" applyFont="1" applyBorder="1" applyAlignment="1">
      <alignment horizontal="center" vertical="center" wrapText="1"/>
    </xf>
    <xf numFmtId="0" fontId="7" fillId="0" borderId="8" xfId="0" quotePrefix="1" applyFont="1" applyBorder="1" applyAlignment="1">
      <alignment horizontal="center" vertical="center" wrapText="1"/>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3" xfId="0" applyBorder="1" applyAlignment="1">
      <alignment horizontal="center" vertical="center" wrapText="1"/>
    </xf>
    <xf numFmtId="0" fontId="13" fillId="3" borderId="53"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2" fillId="2" borderId="43" xfId="0" quotePrefix="1" applyFont="1" applyFill="1" applyBorder="1" applyAlignment="1">
      <alignment horizontal="center" vertical="center"/>
    </xf>
    <xf numFmtId="0" fontId="12" fillId="2" borderId="44" xfId="0" applyFont="1" applyFill="1" applyBorder="1" applyAlignment="1">
      <alignment horizontal="center" vertical="center"/>
    </xf>
    <xf numFmtId="0" fontId="12" fillId="2" borderId="48" xfId="0" quotePrefix="1" applyFont="1" applyFill="1" applyBorder="1" applyAlignment="1">
      <alignment horizontal="center" vertical="center"/>
    </xf>
    <xf numFmtId="0" fontId="12" fillId="2" borderId="24" xfId="0" applyFont="1" applyFill="1" applyBorder="1" applyAlignment="1">
      <alignment horizontal="center" vertical="center"/>
    </xf>
    <xf numFmtId="0" fontId="12" fillId="2" borderId="49" xfId="0" applyFont="1" applyFill="1" applyBorder="1" applyAlignment="1">
      <alignment horizontal="center" vertical="center"/>
    </xf>
    <xf numFmtId="0" fontId="5" fillId="0" borderId="2" xfId="0" applyFont="1" applyBorder="1" applyAlignment="1">
      <alignment horizontal="center" vertical="center" wrapText="1"/>
    </xf>
    <xf numFmtId="0" fontId="7" fillId="0" borderId="1" xfId="0" applyFont="1" applyBorder="1" applyAlignment="1">
      <alignment horizontal="center" vertical="center"/>
    </xf>
    <xf numFmtId="0" fontId="7" fillId="0" borderId="42" xfId="0" applyFont="1" applyBorder="1" applyAlignment="1">
      <alignment horizontal="center" vertical="center"/>
    </xf>
    <xf numFmtId="0" fontId="7" fillId="0" borderId="6" xfId="0" applyFont="1" applyBorder="1" applyAlignment="1">
      <alignment horizontal="center" vertical="center" wrapText="1"/>
    </xf>
    <xf numFmtId="0" fontId="0" fillId="0" borderId="23" xfId="0" applyBorder="1" applyAlignment="1">
      <alignment horizontal="center" vertical="center" wrapText="1"/>
    </xf>
    <xf numFmtId="0" fontId="8" fillId="0" borderId="9" xfId="0" quotePrefix="1" applyFont="1" applyBorder="1" applyAlignment="1">
      <alignment horizontal="center" vertical="center" wrapText="1"/>
    </xf>
    <xf numFmtId="0" fontId="40" fillId="4" borderId="12" xfId="0" applyFont="1" applyFill="1" applyBorder="1" applyAlignment="1">
      <alignment horizontal="left" vertical="center" indent="7"/>
    </xf>
    <xf numFmtId="0" fontId="40" fillId="4" borderId="13" xfId="0" applyFont="1" applyFill="1" applyBorder="1" applyAlignment="1">
      <alignment horizontal="left" vertical="center" indent="7"/>
    </xf>
    <xf numFmtId="0" fontId="13" fillId="3" borderId="12" xfId="0" applyFont="1" applyFill="1" applyBorder="1" applyAlignment="1">
      <alignment horizontal="center" vertical="center" wrapText="1"/>
    </xf>
    <xf numFmtId="0" fontId="14" fillId="4" borderId="12" xfId="0" quotePrefix="1" applyFont="1" applyFill="1" applyBorder="1" applyAlignment="1">
      <alignment horizontal="center" vertical="center" wrapText="1"/>
    </xf>
    <xf numFmtId="0" fontId="14" fillId="4" borderId="13" xfId="0" applyFont="1" applyFill="1" applyBorder="1" applyAlignment="1">
      <alignment horizontal="center" vertical="center" wrapText="1"/>
    </xf>
    <xf numFmtId="0" fontId="7" fillId="0" borderId="23" xfId="0" quotePrefix="1" applyFont="1" applyBorder="1" applyAlignment="1">
      <alignment horizontal="center" vertical="center" wrapText="1"/>
    </xf>
    <xf numFmtId="0" fontId="7" fillId="0" borderId="16" xfId="0" quotePrefix="1" applyFont="1" applyBorder="1" applyAlignment="1">
      <alignment horizontal="center" vertical="center" wrapText="1"/>
    </xf>
    <xf numFmtId="0" fontId="7" fillId="0" borderId="2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5" xfId="0" applyFont="1" applyBorder="1" applyAlignment="1">
      <alignment horizontal="center" vertical="center" wrapText="1"/>
    </xf>
    <xf numFmtId="0" fontId="0" fillId="0" borderId="38" xfId="0" applyBorder="1" applyAlignment="1">
      <alignment horizontal="center" vertical="center" wrapText="1"/>
    </xf>
    <xf numFmtId="0" fontId="5" fillId="0" borderId="33" xfId="0" quotePrefix="1" applyFont="1" applyBorder="1" applyAlignment="1">
      <alignment horizontal="center" vertical="center" wrapText="1"/>
    </xf>
    <xf numFmtId="0" fontId="5" fillId="0" borderId="36" xfId="0" applyFont="1" applyBorder="1" applyAlignment="1">
      <alignment horizontal="center" vertical="center" wrapText="1"/>
    </xf>
    <xf numFmtId="0" fontId="0" fillId="0" borderId="39" xfId="0" applyBorder="1" applyAlignment="1">
      <alignment horizontal="center" vertical="center" wrapText="1"/>
    </xf>
    <xf numFmtId="0" fontId="7" fillId="0" borderId="34" xfId="0" applyFont="1" applyBorder="1" applyAlignment="1">
      <alignment horizontal="center" vertical="center" wrapText="1"/>
    </xf>
    <xf numFmtId="0" fontId="7" fillId="0" borderId="37" xfId="0" applyFont="1" applyBorder="1" applyAlignment="1">
      <alignment horizontal="center" vertical="center" wrapText="1"/>
    </xf>
    <xf numFmtId="0" fontId="0" fillId="0" borderId="40" xfId="0" applyBorder="1" applyAlignment="1">
      <alignment horizontal="center" vertical="center" wrapText="1"/>
    </xf>
    <xf numFmtId="0" fontId="17" fillId="2" borderId="15" xfId="0" applyFont="1" applyFill="1" applyBorder="1" applyAlignment="1">
      <alignment horizontal="center" vertical="center"/>
    </xf>
    <xf numFmtId="0" fontId="17" fillId="2" borderId="0" xfId="0" applyFont="1" applyFill="1" applyAlignment="1">
      <alignment horizontal="center" vertical="center"/>
    </xf>
    <xf numFmtId="0" fontId="7" fillId="0" borderId="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4" xfId="0" applyFont="1" applyBorder="1" applyAlignment="1">
      <alignment horizontal="center" vertical="center" wrapText="1"/>
    </xf>
    <xf numFmtId="0" fontId="3" fillId="0" borderId="12" xfId="0" applyFont="1" applyBorder="1" applyAlignment="1">
      <alignment horizontal="center" vertical="center" wrapText="1"/>
    </xf>
    <xf numFmtId="0" fontId="5" fillId="0" borderId="21" xfId="0" applyFont="1" applyBorder="1" applyAlignment="1">
      <alignment horizontal="center" vertical="center" wrapText="1"/>
    </xf>
    <xf numFmtId="0" fontId="0" fillId="0" borderId="41" xfId="0" applyBorder="1" applyAlignment="1">
      <alignment horizontal="center" vertical="center" wrapText="1"/>
    </xf>
    <xf numFmtId="0" fontId="5" fillId="0" borderId="1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0" fillId="0" borderId="45" xfId="0" applyBorder="1" applyAlignment="1">
      <alignment horizontal="center" vertical="center" wrapText="1"/>
    </xf>
    <xf numFmtId="0" fontId="0" fillId="0" borderId="54" xfId="0" applyBorder="1" applyAlignment="1">
      <alignment horizontal="center" vertical="center" wrapText="1"/>
    </xf>
    <xf numFmtId="0" fontId="0" fillId="0" borderId="50" xfId="0" applyBorder="1" applyAlignment="1">
      <alignment horizontal="center" vertical="center" wrapText="1"/>
    </xf>
    <xf numFmtId="0" fontId="7" fillId="0" borderId="15" xfId="0" quotePrefix="1" applyFont="1" applyBorder="1" applyAlignment="1">
      <alignment horizontal="center" vertical="center" wrapText="1"/>
    </xf>
    <xf numFmtId="0" fontId="0" fillId="0" borderId="52" xfId="0" applyBorder="1" applyAlignment="1">
      <alignment horizontal="center" vertical="center" wrapText="1"/>
    </xf>
    <xf numFmtId="0" fontId="0" fillId="0" borderId="7" xfId="0" applyBorder="1" applyAlignment="1">
      <alignment horizontal="center" vertical="center" wrapText="1"/>
    </xf>
    <xf numFmtId="0" fontId="22" fillId="4" borderId="12" xfId="0" quotePrefix="1" applyFont="1" applyFill="1" applyBorder="1" applyAlignment="1">
      <alignment horizontal="center" vertical="center" wrapText="1"/>
    </xf>
    <xf numFmtId="0" fontId="22" fillId="4" borderId="13" xfId="0" applyFont="1" applyFill="1" applyBorder="1" applyAlignment="1">
      <alignment horizontal="center" vertical="center" wrapText="1"/>
    </xf>
    <xf numFmtId="0" fontId="17" fillId="2" borderId="48" xfId="0" quotePrefix="1" applyFont="1" applyFill="1" applyBorder="1" applyAlignment="1">
      <alignment horizontal="center" vertical="center"/>
    </xf>
    <xf numFmtId="0" fontId="17" fillId="2" borderId="24" xfId="0" quotePrefix="1" applyFont="1" applyFill="1" applyBorder="1" applyAlignment="1">
      <alignment horizontal="center" vertical="center"/>
    </xf>
    <xf numFmtId="0" fontId="17" fillId="2" borderId="49" xfId="0" quotePrefix="1" applyFont="1" applyFill="1" applyBorder="1" applyAlignment="1">
      <alignment horizontal="center" vertical="center"/>
    </xf>
    <xf numFmtId="0" fontId="13" fillId="3" borderId="49" xfId="0" applyFont="1" applyFill="1" applyBorder="1" applyAlignment="1">
      <alignment horizontal="center" vertical="center" wrapText="1"/>
    </xf>
    <xf numFmtId="0" fontId="17" fillId="2" borderId="48"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49" xfId="0" applyFont="1" applyFill="1" applyBorder="1" applyAlignment="1">
      <alignment horizontal="center" vertical="center"/>
    </xf>
    <xf numFmtId="0" fontId="7" fillId="0" borderId="3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90" xfId="0" applyFont="1" applyBorder="1" applyAlignment="1">
      <alignment horizontal="center" vertical="center" wrapText="1"/>
    </xf>
    <xf numFmtId="0" fontId="7" fillId="0" borderId="91" xfId="0" applyFont="1" applyBorder="1" applyAlignment="1">
      <alignment horizontal="center" vertical="center" wrapText="1"/>
    </xf>
    <xf numFmtId="0" fontId="7" fillId="0" borderId="92" xfId="0" applyFont="1" applyBorder="1" applyAlignment="1">
      <alignment horizontal="center" vertical="center" wrapText="1"/>
    </xf>
    <xf numFmtId="0" fontId="3" fillId="0" borderId="15"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93"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96" xfId="0" applyFont="1" applyBorder="1" applyAlignment="1">
      <alignment horizontal="center" vertical="center" wrapText="1"/>
    </xf>
    <xf numFmtId="0" fontId="0" fillId="0" borderId="1" xfId="0" applyBorder="1" applyAlignment="1">
      <alignment horizontal="left" vertical="center" wrapText="1"/>
    </xf>
    <xf numFmtId="0" fontId="0" fillId="0" borderId="9" xfId="0" applyBorder="1" applyAlignment="1">
      <alignment horizontal="left" vertical="center" wrapText="1"/>
    </xf>
    <xf numFmtId="0" fontId="12" fillId="2" borderId="54" xfId="0" applyFont="1" applyFill="1" applyBorder="1" applyAlignment="1">
      <alignment horizontal="center"/>
    </xf>
    <xf numFmtId="0" fontId="12" fillId="2" borderId="15" xfId="0" applyFont="1" applyFill="1" applyBorder="1" applyAlignment="1">
      <alignment horizontal="center"/>
    </xf>
    <xf numFmtId="0" fontId="45" fillId="2" borderId="33" xfId="0" applyFont="1" applyFill="1" applyBorder="1" applyAlignment="1">
      <alignment horizontal="center" vertical="center"/>
    </xf>
    <xf numFmtId="0" fontId="45" fillId="2" borderId="7" xfId="0" applyFont="1" applyFill="1" applyBorder="1" applyAlignment="1">
      <alignment horizontal="center" vertical="center"/>
    </xf>
    <xf numFmtId="3" fontId="44" fillId="3" borderId="0" xfId="0" applyNumberFormat="1" applyFont="1" applyFill="1" applyAlignment="1">
      <alignment horizontal="center" vertical="center"/>
    </xf>
    <xf numFmtId="0" fontId="46" fillId="4" borderId="0" xfId="0" applyFont="1" applyFill="1" applyAlignment="1">
      <alignment horizontal="center" vertical="center"/>
    </xf>
    <xf numFmtId="0" fontId="44" fillId="3" borderId="99" xfId="0" applyFont="1" applyFill="1" applyBorder="1" applyAlignment="1">
      <alignment horizontal="center" vertical="center"/>
    </xf>
    <xf numFmtId="0" fontId="19" fillId="0" borderId="99" xfId="0" applyFont="1" applyBorder="1" applyAlignment="1">
      <alignment horizontal="center" vertical="center" wrapText="1"/>
    </xf>
    <xf numFmtId="0" fontId="19" fillId="0" borderId="99" xfId="0" applyFont="1" applyBorder="1" applyAlignment="1">
      <alignment horizontal="center" vertical="center"/>
    </xf>
    <xf numFmtId="0" fontId="36" fillId="0" borderId="0" xfId="0" quotePrefix="1" applyFont="1" applyAlignment="1">
      <alignment horizontal="left" vertical="top" wrapText="1"/>
    </xf>
    <xf numFmtId="0" fontId="52" fillId="0" borderId="45" xfId="0" applyFont="1" applyBorder="1" applyAlignment="1">
      <alignment horizontal="center" vertical="center"/>
    </xf>
    <xf numFmtId="0" fontId="52" fillId="0" borderId="9" xfId="0" applyFont="1" applyBorder="1" applyAlignment="1">
      <alignment horizontal="center" vertical="center"/>
    </xf>
    <xf numFmtId="0" fontId="52" fillId="0" borderId="25" xfId="0" applyFont="1" applyBorder="1" applyAlignment="1">
      <alignment horizontal="center" vertical="center"/>
    </xf>
    <xf numFmtId="0" fontId="52" fillId="0" borderId="32" xfId="0" applyFont="1" applyBorder="1" applyAlignment="1">
      <alignment horizontal="center" vertical="center"/>
    </xf>
    <xf numFmtId="0" fontId="52" fillId="0" borderId="38" xfId="0" applyFont="1" applyBorder="1" applyAlignment="1">
      <alignment horizontal="center" vertical="center"/>
    </xf>
    <xf numFmtId="0" fontId="38" fillId="3" borderId="93" xfId="0" applyFont="1" applyFill="1" applyBorder="1" applyAlignment="1">
      <alignment horizontal="left" indent="3"/>
    </xf>
    <xf numFmtId="0" fontId="3" fillId="3" borderId="90" xfId="0" applyFont="1" applyFill="1" applyBorder="1" applyAlignment="1">
      <alignment horizontal="left" indent="3"/>
    </xf>
    <xf numFmtId="0" fontId="50" fillId="0" borderId="6" xfId="0" quotePrefix="1" applyFont="1" applyBorder="1" applyAlignment="1">
      <alignment horizontal="left" textRotation="90"/>
    </xf>
    <xf numFmtId="0" fontId="50" fillId="0" borderId="88" xfId="0" applyFont="1" applyBorder="1" applyAlignment="1">
      <alignment textRotation="90"/>
    </xf>
    <xf numFmtId="0" fontId="0" fillId="0" borderId="100" xfId="0" applyBorder="1"/>
    <xf numFmtId="0" fontId="0" fillId="0" borderId="41" xfId="0" applyBorder="1"/>
    <xf numFmtId="0" fontId="51" fillId="2" borderId="54" xfId="0" quotePrefix="1" applyFont="1" applyFill="1" applyBorder="1" applyAlignment="1">
      <alignment horizontal="center" vertical="center"/>
    </xf>
    <xf numFmtId="0" fontId="51" fillId="2" borderId="15" xfId="0" quotePrefix="1" applyFont="1" applyFill="1" applyBorder="1" applyAlignment="1">
      <alignment horizontal="center" vertical="center"/>
    </xf>
    <xf numFmtId="0" fontId="9" fillId="3" borderId="99" xfId="0" applyFont="1" applyFill="1" applyBorder="1" applyAlignment="1">
      <alignment horizontal="center"/>
    </xf>
    <xf numFmtId="0" fontId="37" fillId="0" borderId="34" xfId="0" applyFont="1" applyBorder="1" applyAlignment="1">
      <alignment horizontal="center" wrapText="1"/>
    </xf>
    <xf numFmtId="0" fontId="37" fillId="0" borderId="40" xfId="0" applyFont="1" applyBorder="1" applyAlignment="1">
      <alignment horizontal="center" wrapText="1"/>
    </xf>
    <xf numFmtId="0" fontId="44" fillId="0" borderId="84" xfId="0" applyFont="1" applyBorder="1" applyAlignment="1">
      <alignment horizontal="center" wrapText="1"/>
    </xf>
    <xf numFmtId="0" fontId="44" fillId="0" borderId="86" xfId="0" applyFont="1" applyBorder="1" applyAlignment="1">
      <alignment horizontal="center" wrapText="1"/>
    </xf>
    <xf numFmtId="0" fontId="44" fillId="3" borderId="99" xfId="0" applyFont="1" applyFill="1" applyBorder="1" applyAlignment="1">
      <alignment horizontal="center"/>
    </xf>
    <xf numFmtId="0" fontId="44" fillId="0" borderId="99" xfId="0" applyFont="1" applyBorder="1" applyAlignment="1">
      <alignment horizontal="center" wrapText="1"/>
    </xf>
    <xf numFmtId="0" fontId="9" fillId="3" borderId="84" xfId="0" applyFont="1" applyFill="1" applyBorder="1" applyAlignment="1">
      <alignment horizontal="center"/>
    </xf>
    <xf numFmtId="0" fontId="9" fillId="3" borderId="85" xfId="0" applyFont="1" applyFill="1" applyBorder="1" applyAlignment="1">
      <alignment horizontal="center"/>
    </xf>
    <xf numFmtId="0" fontId="9" fillId="3" borderId="86" xfId="0" applyFont="1" applyFill="1" applyBorder="1" applyAlignment="1">
      <alignment horizontal="center"/>
    </xf>
    <xf numFmtId="0" fontId="37" fillId="0" borderId="37" xfId="0" applyFont="1" applyBorder="1" applyAlignment="1">
      <alignment horizontal="center" wrapText="1"/>
    </xf>
    <xf numFmtId="0" fontId="44" fillId="3" borderId="84" xfId="0" applyFont="1" applyFill="1" applyBorder="1" applyAlignment="1">
      <alignment horizontal="center"/>
    </xf>
    <xf numFmtId="0" fontId="44" fillId="3" borderId="85" xfId="0" applyFont="1" applyFill="1" applyBorder="1" applyAlignment="1">
      <alignment horizontal="center"/>
    </xf>
    <xf numFmtId="0" fontId="44" fillId="3" borderId="86" xfId="0" applyFont="1" applyFill="1" applyBorder="1" applyAlignment="1">
      <alignment horizontal="center"/>
    </xf>
    <xf numFmtId="0" fontId="37" fillId="0" borderId="99" xfId="0" applyFont="1" applyBorder="1" applyAlignment="1">
      <alignment horizontal="center" wrapText="1"/>
    </xf>
  </cellXfs>
  <cellStyles count="9">
    <cellStyle name="Bad 2" xfId="6" xr:uid="{00000000-0005-0000-0000-000000000000}"/>
    <cellStyle name="Comma" xfId="7" builtinId="3"/>
    <cellStyle name="Comma 2" xfId="2" xr:uid="{00000000-0005-0000-0000-000001000000}"/>
    <cellStyle name="Normal" xfId="0" builtinId="0"/>
    <cellStyle name="Normal 2" xfId="4" xr:uid="{00000000-0005-0000-0000-000003000000}"/>
    <cellStyle name="Normal 2 2" xfId="8" xr:uid="{B0A447F4-7D6B-49CD-99C1-4157345118A5}"/>
    <cellStyle name="Normal 3" xfId="5" xr:uid="{00000000-0005-0000-0000-000004000000}"/>
    <cellStyle name="Parasts 2" xfId="3" xr:uid="{00000000-0005-0000-0000-000005000000}"/>
    <cellStyle name="Percent" xfId="1" builtinId="5"/>
  </cellStyles>
  <dxfs count="11">
    <dxf>
      <fill>
        <patternFill>
          <bgColor theme="2"/>
        </patternFill>
      </fill>
    </dxf>
    <dxf>
      <font>
        <color theme="0" tint="-0.499984740745262"/>
      </font>
      <fill>
        <patternFill>
          <bgColor theme="6" tint="0.79998168889431442"/>
        </patternFill>
      </fill>
    </dxf>
    <dxf>
      <fill>
        <patternFill>
          <bgColor theme="2"/>
        </patternFill>
      </fill>
    </dxf>
    <dxf>
      <fill>
        <patternFill>
          <bgColor theme="2"/>
        </patternFill>
      </fill>
    </dxf>
    <dxf>
      <font>
        <color theme="0" tint="-0.499984740745262"/>
      </font>
      <fill>
        <patternFill>
          <bgColor theme="6" tint="0.79998168889431442"/>
        </patternFill>
      </fill>
    </dxf>
    <dxf>
      <fill>
        <patternFill>
          <bgColor theme="2"/>
        </patternFill>
      </fill>
    </dxf>
    <dxf>
      <font>
        <color theme="0" tint="-0.499984740745262"/>
      </font>
      <fill>
        <patternFill>
          <bgColor theme="6" tint="0.79998168889431442"/>
        </patternFill>
      </fill>
    </dxf>
    <dxf>
      <font>
        <color theme="0" tint="-0.499984740745262"/>
      </font>
      <fill>
        <patternFill>
          <bgColor theme="6" tint="0.79998168889431442"/>
        </patternFill>
      </fill>
    </dxf>
    <dxf>
      <fill>
        <patternFill>
          <bgColor theme="2"/>
        </patternFill>
      </fill>
    </dxf>
    <dxf>
      <fill>
        <patternFill>
          <bgColor theme="2"/>
        </patternFill>
      </fill>
    </dxf>
    <dxf>
      <font>
        <color theme="0" tint="-0.499984740745262"/>
      </font>
      <fill>
        <patternFill>
          <bgColor theme="6" tint="0.79998168889431442"/>
        </patternFill>
      </fill>
    </dxf>
  </dxfs>
  <tableStyles count="0" defaultTableStyle="TableStyleMedium2" defaultPivotStyle="PivotStyleLight16"/>
  <colors>
    <mruColors>
      <color rgb="FFDE7EAE"/>
      <color rgb="FFFF5D5D"/>
      <color rgb="FFFA0000"/>
      <color rgb="FFCAABCD"/>
      <color rgb="FFBBA5D3"/>
      <color rgb="FFDFD5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53066"/>
    <pageSetUpPr fitToPage="1"/>
  </sheetPr>
  <dimension ref="A1:I31"/>
  <sheetViews>
    <sheetView zoomScale="90" zoomScaleNormal="90" workbookViewId="0">
      <selection activeCell="B5" sqref="B5"/>
    </sheetView>
  </sheetViews>
  <sheetFormatPr defaultColWidth="9.140625" defaultRowHeight="15" x14ac:dyDescent="0.25"/>
  <cols>
    <col min="1" max="1" width="60.85546875" customWidth="1"/>
    <col min="2" max="2" width="20.85546875" customWidth="1"/>
    <col min="3" max="3" width="23.7109375" customWidth="1"/>
    <col min="4" max="4" width="18.5703125" customWidth="1"/>
    <col min="5" max="5" width="27.85546875" bestFit="1" customWidth="1"/>
    <col min="6" max="6" width="17.7109375" customWidth="1"/>
    <col min="7" max="7" width="18.85546875" customWidth="1"/>
    <col min="8" max="8" width="15.42578125" customWidth="1"/>
    <col min="9" max="9" width="15.140625" customWidth="1"/>
  </cols>
  <sheetData>
    <row r="1" spans="1:8" ht="25.5" customHeight="1" thickBot="1" x14ac:dyDescent="0.35">
      <c r="A1" s="150" t="s">
        <v>106</v>
      </c>
      <c r="B1" s="151"/>
      <c r="C1" s="152"/>
      <c r="D1" s="153"/>
      <c r="E1" s="153"/>
    </row>
    <row r="2" spans="1:8" ht="8.25" customHeight="1" x14ac:dyDescent="0.3">
      <c r="A2" s="154"/>
      <c r="B2" s="155"/>
      <c r="C2" s="153"/>
      <c r="D2" s="153"/>
      <c r="E2" s="153"/>
    </row>
    <row r="3" spans="1:8" ht="18" customHeight="1" x14ac:dyDescent="0.25">
      <c r="A3" s="156" t="s">
        <v>109</v>
      </c>
      <c r="E3" s="157"/>
    </row>
    <row r="4" spans="1:8" ht="22.5" customHeight="1" thickBot="1" x14ac:dyDescent="0.3">
      <c r="B4" s="158"/>
      <c r="C4" s="233"/>
    </row>
    <row r="5" spans="1:8" ht="36" customHeight="1" thickBot="1" x14ac:dyDescent="0.3">
      <c r="A5" s="160" t="s">
        <v>100</v>
      </c>
      <c r="B5" s="161">
        <f>SUM(B7:B8)</f>
        <v>431205663.87</v>
      </c>
      <c r="C5" s="162" t="s">
        <v>37</v>
      </c>
      <c r="E5" s="163"/>
      <c r="F5" s="234"/>
      <c r="G5" s="163"/>
    </row>
    <row r="6" spans="1:8" ht="18.75" customHeight="1" thickBot="1" x14ac:dyDescent="0.3">
      <c r="A6" s="417" t="s">
        <v>82</v>
      </c>
      <c r="B6" s="417"/>
      <c r="C6" s="235"/>
      <c r="D6" s="164"/>
      <c r="E6" s="164"/>
    </row>
    <row r="7" spans="1:8" ht="21" customHeight="1" x14ac:dyDescent="0.25">
      <c r="A7" s="166" t="s">
        <v>101</v>
      </c>
      <c r="B7" s="203">
        <f>SUM('1.3.'!C21,'1.4.'!C25)</f>
        <v>393491055.83999997</v>
      </c>
      <c r="C7" s="236">
        <f>B7/B5</f>
        <v>0.91253684450357719</v>
      </c>
      <c r="D7" s="164"/>
      <c r="E7" s="164"/>
      <c r="F7" s="203"/>
    </row>
    <row r="8" spans="1:8" ht="22.5" customHeight="1" x14ac:dyDescent="0.25">
      <c r="A8" s="237" t="s">
        <v>102</v>
      </c>
      <c r="B8" s="211">
        <f>SUM('1.3.'!C22,'1.4.'!C26)</f>
        <v>37714608.030000001</v>
      </c>
      <c r="C8" s="238">
        <f>B8/B5</f>
        <v>8.7463155496422723E-2</v>
      </c>
    </row>
    <row r="9" spans="1:8" ht="31.5" customHeight="1" thickBot="1" x14ac:dyDescent="0.3">
      <c r="A9" s="418" t="s">
        <v>103</v>
      </c>
      <c r="B9" s="418"/>
      <c r="C9" s="418"/>
      <c r="D9" s="418"/>
      <c r="E9" s="418"/>
    </row>
    <row r="10" spans="1:8" ht="51" customHeight="1" thickBot="1" x14ac:dyDescent="0.3">
      <c r="A10" s="160"/>
      <c r="B10" s="193" t="s">
        <v>101</v>
      </c>
      <c r="C10" s="193" t="s">
        <v>102</v>
      </c>
      <c r="D10" s="193" t="s">
        <v>86</v>
      </c>
      <c r="E10" s="162" t="s">
        <v>37</v>
      </c>
    </row>
    <row r="11" spans="1:8" ht="36.75" customHeight="1" x14ac:dyDescent="0.25">
      <c r="A11" s="176" t="s">
        <v>87</v>
      </c>
      <c r="B11" s="177">
        <f>SUM(B12:B15)</f>
        <v>238403153.87000003</v>
      </c>
      <c r="C11" s="177">
        <f>SUM(C12:C15)</f>
        <v>29681165.259999998</v>
      </c>
      <c r="D11" s="178">
        <f>SUM(B11:C11)</f>
        <v>268084319.13000003</v>
      </c>
      <c r="E11" s="239">
        <f>D11/$B$5</f>
        <v>0.62170871487166313</v>
      </c>
      <c r="F11" s="240"/>
      <c r="H11" s="197"/>
    </row>
    <row r="12" spans="1:8" ht="32.25" customHeight="1" x14ac:dyDescent="0.25">
      <c r="A12" s="181" t="s">
        <v>88</v>
      </c>
      <c r="B12" s="182">
        <f>SUM('1.1.'!B12,'1.2.'!B10)</f>
        <v>158428414.80000001</v>
      </c>
      <c r="C12" s="182">
        <f>SUM('1.1.'!C12,'1.2.'!C10)</f>
        <v>271623.7</v>
      </c>
      <c r="D12" s="183">
        <f>SUM(B12:C12)</f>
        <v>158700038.5</v>
      </c>
      <c r="E12" s="184">
        <f t="shared" ref="E12:E15" si="0">D12/$B$5</f>
        <v>0.36803792667214347</v>
      </c>
    </row>
    <row r="13" spans="1:8" ht="24.75" customHeight="1" x14ac:dyDescent="0.25">
      <c r="A13" s="185" t="s">
        <v>89</v>
      </c>
      <c r="B13" s="182">
        <f>SUM('1.1.'!B13,'1.2.'!B11)</f>
        <v>63873522.549999997</v>
      </c>
      <c r="C13" s="182">
        <f>SUM('1.1.'!C13,'1.2.'!C11)</f>
        <v>27714624.419999998</v>
      </c>
      <c r="D13" s="183">
        <f t="shared" ref="D13:D15" si="1">SUM(B13:C13)</f>
        <v>91588146.969999999</v>
      </c>
      <c r="E13" s="184">
        <f t="shared" si="0"/>
        <v>0.21240014833759702</v>
      </c>
    </row>
    <row r="14" spans="1:8" ht="21" customHeight="1" x14ac:dyDescent="0.25">
      <c r="A14" s="185" t="s">
        <v>90</v>
      </c>
      <c r="B14" s="182">
        <f>SUM('1.1.'!B14,'1.2.'!B12)</f>
        <v>12428447.860000001</v>
      </c>
      <c r="C14" s="182">
        <f>SUM('1.1.'!C14,'1.2.'!C12)</f>
        <v>193429</v>
      </c>
      <c r="D14" s="183">
        <f t="shared" si="1"/>
        <v>12621876.860000001</v>
      </c>
      <c r="E14" s="184">
        <f t="shared" si="0"/>
        <v>2.9271129573579181E-2</v>
      </c>
    </row>
    <row r="15" spans="1:8" ht="24.75" customHeight="1" x14ac:dyDescent="0.25">
      <c r="A15" s="189" t="s">
        <v>49</v>
      </c>
      <c r="B15" s="241">
        <f>SUM('1.1.'!B15,'1.2.'!B13)</f>
        <v>3672768.6599999997</v>
      </c>
      <c r="C15" s="241">
        <f>SUM('1.1.'!C15,'1.2.'!C13)</f>
        <v>1501488.1400000001</v>
      </c>
      <c r="D15" s="183">
        <f t="shared" si="1"/>
        <v>5174256.8</v>
      </c>
      <c r="E15" s="242">
        <f t="shared" si="0"/>
        <v>1.1999510288343375E-2</v>
      </c>
    </row>
    <row r="16" spans="1:8" ht="30.75" customHeight="1" thickBot="1" x14ac:dyDescent="0.3">
      <c r="A16" s="419" t="s">
        <v>104</v>
      </c>
      <c r="B16" s="419"/>
      <c r="C16" s="419"/>
      <c r="D16" s="419"/>
      <c r="E16" s="419"/>
    </row>
    <row r="17" spans="1:9" ht="53.25" customHeight="1" thickBot="1" x14ac:dyDescent="0.3">
      <c r="A17" s="192"/>
      <c r="B17" s="193" t="s">
        <v>101</v>
      </c>
      <c r="C17" s="193" t="s">
        <v>102</v>
      </c>
      <c r="D17" s="193" t="s">
        <v>86</v>
      </c>
      <c r="E17" s="162" t="s">
        <v>37</v>
      </c>
    </row>
    <row r="18" spans="1:9" ht="21" customHeight="1" x14ac:dyDescent="0.25">
      <c r="A18" s="194" t="s">
        <v>92</v>
      </c>
      <c r="B18" s="195">
        <f>SUM(B19:B21)</f>
        <v>96059058.220000014</v>
      </c>
      <c r="C18" s="195">
        <f>SUM(C19:C21)</f>
        <v>1296595.8</v>
      </c>
      <c r="D18" s="243">
        <f>SUM(B18:C18)</f>
        <v>97355654.020000011</v>
      </c>
      <c r="E18" s="239">
        <f>D18/$B$5</f>
        <v>0.22577545282278763</v>
      </c>
      <c r="F18" s="197"/>
      <c r="G18" s="197"/>
      <c r="H18" s="197"/>
      <c r="I18" s="197"/>
    </row>
    <row r="19" spans="1:9" ht="21" customHeight="1" x14ac:dyDescent="0.25">
      <c r="A19" s="181" t="s">
        <v>93</v>
      </c>
      <c r="B19" s="182">
        <f>SUM('1.1.'!B19,'1.2.'!B17)</f>
        <v>74619660.520000011</v>
      </c>
      <c r="C19" s="182">
        <f>SUM('1.1.'!C19,'1.2.'!C17)</f>
        <v>1011668.05</v>
      </c>
      <c r="D19" s="226">
        <f>SUM(B19:C19)</f>
        <v>75631328.570000008</v>
      </c>
      <c r="E19" s="184">
        <f t="shared" ref="E19:E21" si="2">D19/$B$5</f>
        <v>0.17539502587053532</v>
      </c>
      <c r="F19" s="163"/>
      <c r="H19" s="197"/>
    </row>
    <row r="20" spans="1:9" ht="34.5" customHeight="1" x14ac:dyDescent="0.25">
      <c r="A20" s="181" t="s">
        <v>12</v>
      </c>
      <c r="B20" s="182">
        <f>VALUE('1.1.'!B20)</f>
        <v>15624845.960000001</v>
      </c>
      <c r="C20" s="182">
        <f>VALUE('1.1.'!C20)</f>
        <v>34528</v>
      </c>
      <c r="D20" s="226">
        <f t="shared" ref="D20:D21" si="3">SUM(B20:C20)</f>
        <v>15659373.960000001</v>
      </c>
      <c r="E20" s="184">
        <f t="shared" si="2"/>
        <v>3.6315325312426767E-2</v>
      </c>
      <c r="H20" s="197"/>
    </row>
    <row r="21" spans="1:9" ht="21" customHeight="1" x14ac:dyDescent="0.25">
      <c r="A21" s="189" t="s">
        <v>94</v>
      </c>
      <c r="B21" s="241">
        <f>VALUE('1.1.'!B21)</f>
        <v>5814551.7400000002</v>
      </c>
      <c r="C21" s="241">
        <f>VALUE('1.1.'!C21)</f>
        <v>250399.74999999997</v>
      </c>
      <c r="D21" s="226">
        <f t="shared" si="3"/>
        <v>6064951.4900000002</v>
      </c>
      <c r="E21" s="244">
        <f t="shared" si="2"/>
        <v>1.4065101639825547E-2</v>
      </c>
      <c r="H21" s="197"/>
    </row>
    <row r="22" spans="1:9" ht="27" customHeight="1" thickBot="1" x14ac:dyDescent="0.3">
      <c r="A22" s="420" t="s">
        <v>94</v>
      </c>
      <c r="B22" s="420"/>
      <c r="C22" s="420"/>
      <c r="D22" s="420"/>
      <c r="E22" s="420"/>
      <c r="F22" s="198"/>
    </row>
    <row r="23" spans="1:9" ht="45.75" customHeight="1" thickBot="1" x14ac:dyDescent="0.3">
      <c r="A23" s="199"/>
      <c r="B23" s="193" t="s">
        <v>101</v>
      </c>
      <c r="C23" s="193" t="s">
        <v>102</v>
      </c>
      <c r="D23" s="193" t="s">
        <v>86</v>
      </c>
      <c r="E23" s="162" t="s">
        <v>37</v>
      </c>
    </row>
    <row r="24" spans="1:9" ht="25.5" customHeight="1" x14ac:dyDescent="0.25">
      <c r="A24" s="245" t="s">
        <v>94</v>
      </c>
      <c r="B24" s="170">
        <f>SUM('1.1.'!B24,'1.2.'!B22)</f>
        <v>59028843.75</v>
      </c>
      <c r="C24" s="246">
        <f>SUM('1.1.'!C24,'1.2.'!C22)</f>
        <v>6736846.9699999997</v>
      </c>
      <c r="D24" s="247">
        <f>SUM(B24:C24)</f>
        <v>65765690.719999999</v>
      </c>
      <c r="E24" s="248">
        <f>D24/B5</f>
        <v>0.15251583230554935</v>
      </c>
      <c r="F24" s="203"/>
    </row>
    <row r="25" spans="1:9" ht="25.5" customHeight="1" x14ac:dyDescent="0.25">
      <c r="B25" s="249"/>
    </row>
    <row r="26" spans="1:9" ht="45.75" customHeight="1" x14ac:dyDescent="0.25">
      <c r="A26" s="421" t="s">
        <v>105</v>
      </c>
      <c r="B26" s="421"/>
      <c r="C26" s="421"/>
      <c r="D26" s="421"/>
    </row>
    <row r="28" spans="1:9" x14ac:dyDescent="0.25">
      <c r="B28" s="204"/>
      <c r="C28" s="204"/>
      <c r="D28" s="204"/>
      <c r="E28" s="204"/>
      <c r="F28" s="204"/>
      <c r="G28" s="204"/>
    </row>
    <row r="29" spans="1:9" x14ac:dyDescent="0.25">
      <c r="B29" s="197"/>
      <c r="C29" s="197"/>
      <c r="D29" s="197"/>
      <c r="E29" s="197"/>
      <c r="F29" s="197"/>
      <c r="G29" s="197"/>
    </row>
    <row r="30" spans="1:9" x14ac:dyDescent="0.25">
      <c r="B30" s="197"/>
      <c r="C30" s="197"/>
      <c r="D30" s="197"/>
      <c r="E30" s="197"/>
      <c r="F30" s="197"/>
      <c r="G30" s="197"/>
    </row>
    <row r="31" spans="1:9" x14ac:dyDescent="0.25">
      <c r="B31" s="197"/>
      <c r="C31" s="197"/>
      <c r="D31" s="197"/>
      <c r="E31" s="197"/>
      <c r="F31" s="197"/>
      <c r="G31" s="197"/>
    </row>
  </sheetData>
  <mergeCells count="5">
    <mergeCell ref="A6:B6"/>
    <mergeCell ref="A9:E9"/>
    <mergeCell ref="A16:E16"/>
    <mergeCell ref="A22:E22"/>
    <mergeCell ref="A26:D26"/>
  </mergeCells>
  <pageMargins left="0.70866141732283472" right="0.33291666666666669" top="0.74803149606299213" bottom="0.74803149606299213" header="0.31496062992125984" footer="0.31496062992125984"/>
  <pageSetup paperSize="9" scale="60" firstPageNumber="2" orientation="portrait" useFirstPageNumber="1" r:id="rId1"/>
  <headerFooter>
    <oddHeader>&amp;R&amp;"-,Bold"&amp;E&amp;K512373Augstākās izglītības finansējums 2016. gadā</oddHead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96715-A42A-4D40-8114-7D6E232CFB85}">
  <sheetPr>
    <tabColor rgb="FF553066"/>
  </sheetPr>
  <dimension ref="A1:T29"/>
  <sheetViews>
    <sheetView zoomScaleNormal="100" workbookViewId="0">
      <pane ySplit="4" topLeftCell="A13" activePane="bottomLeft" state="frozen"/>
      <selection activeCell="E5" sqref="E5"/>
      <selection pane="bottomLeft" activeCell="R15" sqref="R15"/>
    </sheetView>
  </sheetViews>
  <sheetFormatPr defaultColWidth="9.140625" defaultRowHeight="12.75" x14ac:dyDescent="0.2"/>
  <cols>
    <col min="1" max="1" width="3.42578125" style="19" customWidth="1"/>
    <col min="2" max="2" width="11.5703125" style="19" customWidth="1"/>
    <col min="3" max="3" width="10.5703125" style="19" customWidth="1"/>
    <col min="4" max="4" width="10" style="19" customWidth="1"/>
    <col min="5" max="5" width="9.140625" style="19" customWidth="1"/>
    <col min="6" max="7" width="9.5703125" style="19" customWidth="1"/>
    <col min="8" max="8" width="8.85546875" style="19" customWidth="1"/>
    <col min="9" max="10" width="9" style="19" customWidth="1"/>
    <col min="11" max="11" width="8.85546875" style="19" customWidth="1"/>
    <col min="12" max="13" width="10.5703125" style="19" customWidth="1"/>
    <col min="14" max="14" width="8.85546875" style="19" customWidth="1"/>
    <col min="15" max="16" width="9.140625" style="19"/>
    <col min="17" max="17" width="9.85546875" style="19" bestFit="1" customWidth="1"/>
    <col min="18" max="16384" width="9.140625" style="19"/>
  </cols>
  <sheetData>
    <row r="1" spans="1:17" ht="20.25" customHeight="1" x14ac:dyDescent="0.25">
      <c r="A1" s="1" t="s">
        <v>128</v>
      </c>
    </row>
    <row r="2" spans="1:17" ht="12.75" customHeight="1" x14ac:dyDescent="0.2">
      <c r="A2" s="488" t="s">
        <v>0</v>
      </c>
      <c r="B2" s="491" t="s">
        <v>1</v>
      </c>
      <c r="C2" s="494" t="s">
        <v>38</v>
      </c>
      <c r="D2" s="533" t="s">
        <v>39</v>
      </c>
      <c r="E2" s="526"/>
      <c r="F2" s="526"/>
      <c r="G2" s="526"/>
      <c r="H2" s="526"/>
      <c r="I2" s="526"/>
      <c r="J2" s="526"/>
      <c r="K2" s="526"/>
      <c r="L2" s="526"/>
      <c r="M2" s="527"/>
      <c r="N2" s="528"/>
    </row>
    <row r="3" spans="1:17" ht="36" customHeight="1" x14ac:dyDescent="0.2">
      <c r="A3" s="489"/>
      <c r="B3" s="492"/>
      <c r="C3" s="495"/>
      <c r="D3" s="500" t="s">
        <v>16</v>
      </c>
      <c r="E3" s="529"/>
      <c r="F3" s="534" t="s">
        <v>45</v>
      </c>
      <c r="G3" s="535"/>
      <c r="H3" s="536"/>
      <c r="I3" s="531" t="s">
        <v>46</v>
      </c>
      <c r="J3" s="531"/>
      <c r="K3" s="531"/>
      <c r="L3" s="534" t="s">
        <v>47</v>
      </c>
      <c r="M3" s="535"/>
      <c r="N3" s="536"/>
    </row>
    <row r="4" spans="1:17" ht="45" x14ac:dyDescent="0.2">
      <c r="A4" s="509"/>
      <c r="B4" s="510"/>
      <c r="C4" s="511"/>
      <c r="D4" s="105" t="s">
        <v>14</v>
      </c>
      <c r="E4" s="109" t="s">
        <v>15</v>
      </c>
      <c r="F4" s="107" t="s">
        <v>14</v>
      </c>
      <c r="G4" s="109" t="s">
        <v>111</v>
      </c>
      <c r="H4" s="108" t="s">
        <v>15</v>
      </c>
      <c r="I4" s="105" t="s">
        <v>14</v>
      </c>
      <c r="J4" s="109" t="s">
        <v>111</v>
      </c>
      <c r="K4" s="109" t="s">
        <v>15</v>
      </c>
      <c r="L4" s="107" t="s">
        <v>14</v>
      </c>
      <c r="M4" s="109" t="s">
        <v>111</v>
      </c>
      <c r="N4" s="108" t="s">
        <v>15</v>
      </c>
      <c r="Q4" s="267"/>
    </row>
    <row r="5" spans="1:17" ht="21" customHeight="1" x14ac:dyDescent="0.2">
      <c r="A5" s="521" t="s">
        <v>54</v>
      </c>
      <c r="B5" s="522"/>
      <c r="C5" s="522"/>
      <c r="D5" s="522"/>
      <c r="E5" s="522"/>
      <c r="F5" s="522"/>
      <c r="G5" s="522"/>
      <c r="H5" s="522"/>
      <c r="I5" s="522"/>
      <c r="J5" s="522"/>
      <c r="K5" s="522"/>
      <c r="L5" s="522"/>
      <c r="M5" s="522"/>
      <c r="N5" s="523"/>
    </row>
    <row r="6" spans="1:17" ht="16.5" customHeight="1" x14ac:dyDescent="0.2">
      <c r="A6" s="118">
        <v>1</v>
      </c>
      <c r="B6" s="111" t="s">
        <v>55</v>
      </c>
      <c r="C6" s="112">
        <v>3755200</v>
      </c>
      <c r="D6" s="113">
        <v>2042648</v>
      </c>
      <c r="E6" s="60">
        <v>0.62378818980052031</v>
      </c>
      <c r="F6" s="113">
        <v>1360302</v>
      </c>
      <c r="G6" s="255">
        <f>F6/D6</f>
        <v>0.66595027630800807</v>
      </c>
      <c r="H6" s="255">
        <f>F6/C6</f>
        <v>0.36224488708990199</v>
      </c>
      <c r="I6" s="256">
        <v>203366</v>
      </c>
      <c r="J6" s="255">
        <f>I6/D6</f>
        <v>9.9559982924125934E-2</v>
      </c>
      <c r="K6" s="60">
        <f>I6/C6</f>
        <v>5.4155837239028545E-2</v>
      </c>
      <c r="L6" s="113">
        <v>478980</v>
      </c>
      <c r="M6" s="255">
        <f>L6/D6</f>
        <v>0.23448974076786602</v>
      </c>
      <c r="N6" s="60">
        <f>L6/C6</f>
        <v>0.12755112910097999</v>
      </c>
      <c r="O6" s="80"/>
    </row>
    <row r="7" spans="1:17" ht="17.25" customHeight="1" x14ac:dyDescent="0.2">
      <c r="A7" s="118">
        <v>2</v>
      </c>
      <c r="B7" s="111" t="s">
        <v>56</v>
      </c>
      <c r="C7" s="112">
        <v>1692799</v>
      </c>
      <c r="D7" s="113">
        <v>946516</v>
      </c>
      <c r="E7" s="60">
        <v>0.51010120466580067</v>
      </c>
      <c r="F7" s="113">
        <v>455465</v>
      </c>
      <c r="G7" s="255">
        <f t="shared" ref="G7:G12" si="0">F7/D7</f>
        <v>0.48120158560446946</v>
      </c>
      <c r="H7" s="255">
        <f t="shared" ref="H7:H12" si="1">F7/C7</f>
        <v>0.26906029599497638</v>
      </c>
      <c r="I7" s="256">
        <v>164539</v>
      </c>
      <c r="J7" s="255">
        <f t="shared" ref="J7:J12" si="2">I7/D7</f>
        <v>0.17383646974800215</v>
      </c>
      <c r="K7" s="60">
        <f t="shared" ref="K7:K12" si="3">I7/C7</f>
        <v>9.7199372164090359E-2</v>
      </c>
      <c r="L7" s="113">
        <v>326512</v>
      </c>
      <c r="M7" s="255">
        <f t="shared" ref="M7:M12" si="4">L7/D7</f>
        <v>0.34496194464752838</v>
      </c>
      <c r="N7" s="60">
        <f t="shared" ref="N7:N12" si="5">L7/C7</f>
        <v>0.19288291167468791</v>
      </c>
      <c r="O7" s="80"/>
    </row>
    <row r="8" spans="1:17" ht="18" customHeight="1" x14ac:dyDescent="0.2">
      <c r="A8" s="118">
        <v>3</v>
      </c>
      <c r="B8" s="111" t="s">
        <v>57</v>
      </c>
      <c r="C8" s="112">
        <v>1565201</v>
      </c>
      <c r="D8" s="113">
        <v>993749</v>
      </c>
      <c r="E8" s="60">
        <v>0.50438692191213275</v>
      </c>
      <c r="F8" s="113">
        <v>469210</v>
      </c>
      <c r="G8" s="255">
        <f t="shared" si="0"/>
        <v>0.47216148142035869</v>
      </c>
      <c r="H8" s="255">
        <f t="shared" si="1"/>
        <v>0.29977619487848528</v>
      </c>
      <c r="I8" s="256">
        <v>237280</v>
      </c>
      <c r="J8" s="255">
        <f t="shared" si="2"/>
        <v>0.23877256731830673</v>
      </c>
      <c r="K8" s="60">
        <f t="shared" si="3"/>
        <v>0.15159714311452652</v>
      </c>
      <c r="L8" s="113">
        <v>287259</v>
      </c>
      <c r="M8" s="255">
        <f t="shared" si="4"/>
        <v>0.28906595126133461</v>
      </c>
      <c r="N8" s="60">
        <f t="shared" si="5"/>
        <v>0.18352850528462478</v>
      </c>
      <c r="O8" s="80"/>
    </row>
    <row r="9" spans="1:17" ht="18.75" customHeight="1" x14ac:dyDescent="0.2">
      <c r="A9" s="118">
        <v>4</v>
      </c>
      <c r="B9" s="111" t="s">
        <v>58</v>
      </c>
      <c r="C9" s="112">
        <v>322714</v>
      </c>
      <c r="D9" s="113">
        <v>190979</v>
      </c>
      <c r="E9" s="60">
        <v>0.48940367136620627</v>
      </c>
      <c r="F9" s="113">
        <v>53000</v>
      </c>
      <c r="G9" s="255">
        <f t="shared" si="0"/>
        <v>0.27751742338162833</v>
      </c>
      <c r="H9" s="255">
        <f t="shared" si="1"/>
        <v>0.16423210644719474</v>
      </c>
      <c r="I9" s="256">
        <v>65000</v>
      </c>
      <c r="J9" s="255">
        <f t="shared" si="2"/>
        <v>0.34035155697746872</v>
      </c>
      <c r="K9" s="60">
        <f t="shared" si="3"/>
        <v>0.20141673432203128</v>
      </c>
      <c r="L9" s="113">
        <v>72979</v>
      </c>
      <c r="M9" s="255">
        <f t="shared" si="4"/>
        <v>0.3821310196409029</v>
      </c>
      <c r="N9" s="60">
        <f t="shared" si="5"/>
        <v>0.22614141313980801</v>
      </c>
      <c r="O9" s="80"/>
    </row>
    <row r="10" spans="1:17" ht="18.75" customHeight="1" x14ac:dyDescent="0.2">
      <c r="A10" s="118">
        <v>5</v>
      </c>
      <c r="B10" s="111" t="s">
        <v>59</v>
      </c>
      <c r="C10" s="112">
        <v>1456353.7</v>
      </c>
      <c r="D10" s="121">
        <v>918591.7</v>
      </c>
      <c r="E10" s="60">
        <v>0.62543293796675226</v>
      </c>
      <c r="F10" s="121">
        <v>582185.38</v>
      </c>
      <c r="G10" s="255">
        <f t="shared" si="0"/>
        <v>0.63378036182996211</v>
      </c>
      <c r="H10" s="255">
        <f t="shared" si="1"/>
        <v>0.39975548522312954</v>
      </c>
      <c r="I10" s="120">
        <v>71447.63</v>
      </c>
      <c r="J10" s="255">
        <f t="shared" si="2"/>
        <v>7.7779529251135196E-2</v>
      </c>
      <c r="K10" s="60">
        <f t="shared" si="3"/>
        <v>4.9059256690184537E-2</v>
      </c>
      <c r="L10" s="123">
        <v>264958.69</v>
      </c>
      <c r="M10" s="255">
        <f t="shared" si="4"/>
        <v>0.2884401089189027</v>
      </c>
      <c r="N10" s="60">
        <f t="shared" si="5"/>
        <v>0.18193292604674263</v>
      </c>
    </row>
    <row r="11" spans="1:17" ht="18.75" customHeight="1" x14ac:dyDescent="0.2">
      <c r="A11" s="118">
        <v>6</v>
      </c>
      <c r="B11" s="111" t="s">
        <v>60</v>
      </c>
      <c r="C11" s="112">
        <v>892488</v>
      </c>
      <c r="D11" s="75">
        <v>464334</v>
      </c>
      <c r="E11" s="60">
        <v>0.62251793367559172</v>
      </c>
      <c r="F11" s="75">
        <v>237669</v>
      </c>
      <c r="G11" s="255">
        <f t="shared" si="0"/>
        <v>0.51184922921862275</v>
      </c>
      <c r="H11" s="255">
        <f t="shared" si="1"/>
        <v>0.26629937881517735</v>
      </c>
      <c r="I11" s="268">
        <v>42012</v>
      </c>
      <c r="J11" s="255">
        <f t="shared" si="2"/>
        <v>9.0477974905994393E-2</v>
      </c>
      <c r="K11" s="60">
        <f t="shared" si="3"/>
        <v>4.707290182052868E-2</v>
      </c>
      <c r="L11" s="75">
        <v>184653</v>
      </c>
      <c r="M11" s="255">
        <f t="shared" si="4"/>
        <v>0.39767279587538279</v>
      </c>
      <c r="N11" s="60">
        <f t="shared" si="5"/>
        <v>0.2068968994541103</v>
      </c>
    </row>
    <row r="12" spans="1:17" ht="18.75" customHeight="1" x14ac:dyDescent="0.2">
      <c r="A12" s="118">
        <v>7</v>
      </c>
      <c r="B12" s="111" t="s">
        <v>61</v>
      </c>
      <c r="C12" s="112">
        <v>1061886</v>
      </c>
      <c r="D12" s="75">
        <v>644249</v>
      </c>
      <c r="E12" s="60">
        <v>0.516174812117149</v>
      </c>
      <c r="F12" s="75">
        <v>353811</v>
      </c>
      <c r="G12" s="255">
        <f t="shared" si="0"/>
        <v>0.54918362310224778</v>
      </c>
      <c r="H12" s="255">
        <f t="shared" si="1"/>
        <v>0.33319113351150687</v>
      </c>
      <c r="I12" s="268">
        <v>188785</v>
      </c>
      <c r="J12" s="255">
        <f t="shared" si="2"/>
        <v>0.29303111064200332</v>
      </c>
      <c r="K12" s="60">
        <f t="shared" si="3"/>
        <v>0.17778273750666268</v>
      </c>
      <c r="L12" s="75">
        <v>101653</v>
      </c>
      <c r="M12" s="255">
        <f t="shared" si="4"/>
        <v>0.15778526625574893</v>
      </c>
      <c r="N12" s="60">
        <f t="shared" si="5"/>
        <v>9.5728731709430206E-2</v>
      </c>
    </row>
    <row r="13" spans="1:17" ht="36.75" customHeight="1" x14ac:dyDescent="0.2">
      <c r="A13" s="467" t="s">
        <v>62</v>
      </c>
      <c r="B13" s="468"/>
      <c r="C13" s="116">
        <f>SUM(C6:C12)</f>
        <v>10746641.699999999</v>
      </c>
      <c r="D13" s="69">
        <f>SUM(D6:D12)</f>
        <v>6201066.7000000002</v>
      </c>
      <c r="E13" s="68">
        <f>D13/C13</f>
        <v>0.57702367614991767</v>
      </c>
      <c r="F13" s="69">
        <f>SUM(F6:F12)</f>
        <v>3511642.38</v>
      </c>
      <c r="G13" s="128">
        <f>F13/D13</f>
        <v>0.56629650185830116</v>
      </c>
      <c r="H13" s="128">
        <f>F13/C13</f>
        <v>0.32676648929311564</v>
      </c>
      <c r="I13" s="66">
        <f>SUM(I6:I12)</f>
        <v>972429.63</v>
      </c>
      <c r="J13" s="128">
        <f>I13/D13</f>
        <v>0.15681650868228847</v>
      </c>
      <c r="K13" s="68">
        <f>I13/C13</f>
        <v>9.0486838320849583E-2</v>
      </c>
      <c r="L13" s="127">
        <f>SUM(L6:L12)</f>
        <v>1716994.69</v>
      </c>
      <c r="M13" s="128">
        <f>L13/D13</f>
        <v>0.27688698945941026</v>
      </c>
      <c r="N13" s="68">
        <f>L13/C13</f>
        <v>0.1597703485359524</v>
      </c>
      <c r="O13" s="80"/>
    </row>
    <row r="14" spans="1:17" ht="36.75" customHeight="1" x14ac:dyDescent="0.2">
      <c r="A14" s="521" t="s">
        <v>63</v>
      </c>
      <c r="B14" s="522"/>
      <c r="C14" s="522"/>
      <c r="D14" s="522"/>
      <c r="E14" s="522"/>
      <c r="F14" s="522"/>
      <c r="G14" s="522"/>
      <c r="H14" s="522"/>
      <c r="I14" s="522"/>
      <c r="J14" s="522"/>
      <c r="K14" s="522"/>
      <c r="L14" s="522"/>
      <c r="M14" s="522"/>
      <c r="N14" s="523"/>
      <c r="O14" s="80"/>
    </row>
    <row r="15" spans="1:17" ht="18.75" customHeight="1" x14ac:dyDescent="0.2">
      <c r="A15" s="118">
        <v>1</v>
      </c>
      <c r="B15" s="111" t="s">
        <v>64</v>
      </c>
      <c r="C15" s="119">
        <v>1346259</v>
      </c>
      <c r="D15" s="123">
        <v>740391</v>
      </c>
      <c r="E15" s="124">
        <v>0.74062786514685164</v>
      </c>
      <c r="F15" s="120">
        <v>307752</v>
      </c>
      <c r="G15" s="269">
        <f t="shared" ref="G15:G17" si="6">F15/D15</f>
        <v>0.41566145455576853</v>
      </c>
      <c r="H15" s="270">
        <f>F15/C15</f>
        <v>0.22859791466575155</v>
      </c>
      <c r="I15" s="123">
        <v>163903</v>
      </c>
      <c r="J15" s="269">
        <f>I15/D15</f>
        <v>0.22137357153179874</v>
      </c>
      <c r="K15" s="57">
        <f>I15/C15</f>
        <v>0.12174700410545074</v>
      </c>
      <c r="L15" s="120">
        <v>268736</v>
      </c>
      <c r="M15" s="269">
        <f>L15/D15</f>
        <v>0.36296497391243276</v>
      </c>
      <c r="N15" s="60">
        <f>L15/C15</f>
        <v>0.19961686421409253</v>
      </c>
      <c r="O15" s="80"/>
    </row>
    <row r="16" spans="1:17" ht="18" customHeight="1" x14ac:dyDescent="0.2">
      <c r="A16" s="118">
        <v>2</v>
      </c>
      <c r="B16" s="111" t="s">
        <v>65</v>
      </c>
      <c r="C16" s="119">
        <v>1593954</v>
      </c>
      <c r="D16" s="123">
        <v>1082594</v>
      </c>
      <c r="E16" s="124">
        <v>0.65027714406575476</v>
      </c>
      <c r="F16" s="120">
        <v>568534</v>
      </c>
      <c r="G16" s="269">
        <f t="shared" si="6"/>
        <v>0.52515901621475825</v>
      </c>
      <c r="H16" s="270">
        <f t="shared" ref="H16:H23" si="7">F16/C16</f>
        <v>0.35668156044653737</v>
      </c>
      <c r="I16" s="123">
        <v>178628</v>
      </c>
      <c r="J16" s="269">
        <f t="shared" ref="J16:J23" si="8">I16/D16</f>
        <v>0.16499999076292682</v>
      </c>
      <c r="K16" s="57">
        <f t="shared" ref="K16:K23" si="9">I16/C16</f>
        <v>0.11206596928142218</v>
      </c>
      <c r="L16" s="120">
        <v>335432</v>
      </c>
      <c r="M16" s="269">
        <f t="shared" ref="M16:M23" si="10">L16/D16</f>
        <v>0.30984099302231494</v>
      </c>
      <c r="N16" s="60">
        <f t="shared" ref="N16:N23" si="11">L16/C16</f>
        <v>0.21044020090918558</v>
      </c>
      <c r="O16" s="80"/>
    </row>
    <row r="17" spans="1:20" ht="18" customHeight="1" x14ac:dyDescent="0.2">
      <c r="A17" s="118">
        <v>3</v>
      </c>
      <c r="B17" s="111" t="s">
        <v>66</v>
      </c>
      <c r="C17" s="119">
        <v>975113.90999999992</v>
      </c>
      <c r="D17" s="123">
        <v>480971.89999999997</v>
      </c>
      <c r="E17" s="124">
        <v>0.53994735444987085</v>
      </c>
      <c r="F17" s="120">
        <v>344303.38</v>
      </c>
      <c r="G17" s="269">
        <f t="shared" si="6"/>
        <v>0.71584926271160543</v>
      </c>
      <c r="H17" s="270">
        <f t="shared" si="7"/>
        <v>0.3530904199694988</v>
      </c>
      <c r="I17" s="123">
        <v>57960.98</v>
      </c>
      <c r="J17" s="269">
        <f t="shared" si="8"/>
        <v>0.12050803799556691</v>
      </c>
      <c r="K17" s="57">
        <f t="shared" si="9"/>
        <v>5.9440214528372393E-2</v>
      </c>
      <c r="L17" s="120">
        <v>78707.539999999994</v>
      </c>
      <c r="M17" s="269">
        <f t="shared" si="10"/>
        <v>0.16364269929282771</v>
      </c>
      <c r="N17" s="60">
        <f t="shared" si="11"/>
        <v>8.0716251909482048E-2</v>
      </c>
      <c r="O17" s="80"/>
    </row>
    <row r="18" spans="1:20" ht="20.25" customHeight="1" x14ac:dyDescent="0.2">
      <c r="A18" s="118">
        <v>4</v>
      </c>
      <c r="B18" s="111" t="s">
        <v>67</v>
      </c>
      <c r="C18" s="119">
        <v>1732977</v>
      </c>
      <c r="D18" s="123">
        <v>1296438</v>
      </c>
      <c r="E18" s="124">
        <v>0.673920717505335</v>
      </c>
      <c r="F18" s="120">
        <v>266863</v>
      </c>
      <c r="G18" s="269">
        <f>F18/D18</f>
        <v>0.20584324125025646</v>
      </c>
      <c r="H18" s="270">
        <f t="shared" si="7"/>
        <v>0.15399108008934914</v>
      </c>
      <c r="I18" s="123">
        <v>127301</v>
      </c>
      <c r="J18" s="269">
        <f t="shared" si="8"/>
        <v>9.8192894685283832E-2</v>
      </c>
      <c r="K18" s="57">
        <f t="shared" si="9"/>
        <v>7.345798588209769E-2</v>
      </c>
      <c r="L18" s="120">
        <v>902274</v>
      </c>
      <c r="M18" s="269">
        <f t="shared" si="10"/>
        <v>0.69596386406445965</v>
      </c>
      <c r="N18" s="60">
        <f t="shared" si="11"/>
        <v>0.52064972587633884</v>
      </c>
      <c r="O18" s="80"/>
    </row>
    <row r="19" spans="1:20" ht="18.75" customHeight="1" x14ac:dyDescent="0.2">
      <c r="A19" s="118">
        <v>5</v>
      </c>
      <c r="B19" s="111" t="s">
        <v>68</v>
      </c>
      <c r="C19" s="119">
        <v>312867.15000000002</v>
      </c>
      <c r="D19" s="123">
        <v>229027.07</v>
      </c>
      <c r="E19" s="124">
        <v>0.65045925047738828</v>
      </c>
      <c r="F19" s="120">
        <v>83590.09</v>
      </c>
      <c r="G19" s="269">
        <f t="shared" ref="G19:G23" si="12">F19/D19</f>
        <v>0.36497908304027116</v>
      </c>
      <c r="H19" s="270">
        <f t="shared" si="7"/>
        <v>0.26717439015249761</v>
      </c>
      <c r="I19" s="123">
        <v>54502.98</v>
      </c>
      <c r="J19" s="269">
        <f t="shared" si="8"/>
        <v>0.23797614840900685</v>
      </c>
      <c r="K19" s="57">
        <f t="shared" si="9"/>
        <v>0.17420486618681444</v>
      </c>
      <c r="L19" s="120">
        <v>90934</v>
      </c>
      <c r="M19" s="269">
        <f t="shared" si="10"/>
        <v>0.39704476855072196</v>
      </c>
      <c r="N19" s="60">
        <f t="shared" si="11"/>
        <v>0.29064732427165968</v>
      </c>
      <c r="O19" s="80"/>
      <c r="Q19" s="62"/>
    </row>
    <row r="20" spans="1:20" ht="18" customHeight="1" x14ac:dyDescent="0.2">
      <c r="A20" s="118">
        <v>6</v>
      </c>
      <c r="B20" s="111" t="s">
        <v>69</v>
      </c>
      <c r="C20" s="119">
        <v>880350</v>
      </c>
      <c r="D20" s="123">
        <v>375615</v>
      </c>
      <c r="E20" s="124">
        <v>0.51245996707830266</v>
      </c>
      <c r="F20" s="120">
        <v>157382</v>
      </c>
      <c r="G20" s="269">
        <f t="shared" si="12"/>
        <v>0.4189981763241617</v>
      </c>
      <c r="H20" s="270">
        <f t="shared" si="7"/>
        <v>0.17877207928664735</v>
      </c>
      <c r="I20" s="123">
        <v>69914</v>
      </c>
      <c r="J20" s="269">
        <f t="shared" si="8"/>
        <v>0.18613207672750023</v>
      </c>
      <c r="K20" s="57">
        <f t="shared" si="9"/>
        <v>7.9416141307434546E-2</v>
      </c>
      <c r="L20" s="120">
        <v>148319</v>
      </c>
      <c r="M20" s="269">
        <f t="shared" si="10"/>
        <v>0.39486974694833804</v>
      </c>
      <c r="N20" s="60">
        <f t="shared" si="11"/>
        <v>0.16847731016073153</v>
      </c>
    </row>
    <row r="21" spans="1:20" ht="15.75" customHeight="1" x14ac:dyDescent="0.2">
      <c r="A21" s="118">
        <v>7</v>
      </c>
      <c r="B21" s="111" t="s">
        <v>70</v>
      </c>
      <c r="C21" s="119">
        <v>4715540</v>
      </c>
      <c r="D21" s="123">
        <v>3012443</v>
      </c>
      <c r="E21" s="124">
        <v>0.55914940053569329</v>
      </c>
      <c r="F21" s="120">
        <v>407637</v>
      </c>
      <c r="G21" s="269">
        <f t="shared" si="12"/>
        <v>0.13531774709098229</v>
      </c>
      <c r="H21" s="270">
        <f t="shared" si="7"/>
        <v>8.6445454815355191E-2</v>
      </c>
      <c r="I21" s="123">
        <v>257129</v>
      </c>
      <c r="J21" s="269">
        <f t="shared" si="8"/>
        <v>8.5355639924141302E-2</v>
      </c>
      <c r="K21" s="57">
        <f t="shared" si="9"/>
        <v>5.4528007396819879E-2</v>
      </c>
      <c r="L21" s="120">
        <v>2347677</v>
      </c>
      <c r="M21" s="269">
        <f t="shared" si="10"/>
        <v>0.77932661298487638</v>
      </c>
      <c r="N21" s="60">
        <f t="shared" si="11"/>
        <v>0.49785963007418027</v>
      </c>
      <c r="O21" s="80"/>
      <c r="T21" s="271"/>
    </row>
    <row r="22" spans="1:20" ht="18.75" customHeight="1" x14ac:dyDescent="0.2">
      <c r="A22" s="118">
        <v>8</v>
      </c>
      <c r="B22" s="111" t="s">
        <v>71</v>
      </c>
      <c r="C22" s="119">
        <v>361119</v>
      </c>
      <c r="D22" s="123">
        <v>259854</v>
      </c>
      <c r="E22" s="124">
        <v>0.70596910636754462</v>
      </c>
      <c r="F22" s="120">
        <v>109140</v>
      </c>
      <c r="G22" s="269">
        <f t="shared" si="12"/>
        <v>0.42000507977556628</v>
      </c>
      <c r="H22" s="270">
        <f t="shared" si="7"/>
        <v>0.30222724365098486</v>
      </c>
      <c r="I22" s="123">
        <v>48524</v>
      </c>
      <c r="J22" s="269">
        <f t="shared" si="8"/>
        <v>0.18673562846829372</v>
      </c>
      <c r="K22" s="57">
        <f t="shared" si="9"/>
        <v>0.13437121835184523</v>
      </c>
      <c r="L22" s="120">
        <v>102190</v>
      </c>
      <c r="M22" s="269">
        <f t="shared" si="10"/>
        <v>0.39325929175613999</v>
      </c>
      <c r="N22" s="60">
        <f t="shared" si="11"/>
        <v>0.28298151025008378</v>
      </c>
    </row>
    <row r="23" spans="1:20" ht="18.75" customHeight="1" x14ac:dyDescent="0.2">
      <c r="A23" s="118">
        <v>9</v>
      </c>
      <c r="B23" s="111" t="s">
        <v>72</v>
      </c>
      <c r="C23" s="119">
        <v>4752540</v>
      </c>
      <c r="D23" s="123">
        <v>3430510</v>
      </c>
      <c r="E23" s="124">
        <v>0.68299584055605544</v>
      </c>
      <c r="F23" s="120">
        <v>483306</v>
      </c>
      <c r="G23" s="269">
        <f t="shared" si="12"/>
        <v>0.14088459150388719</v>
      </c>
      <c r="H23" s="270">
        <f t="shared" si="7"/>
        <v>0.10169425191581764</v>
      </c>
      <c r="I23" s="123">
        <v>115762</v>
      </c>
      <c r="J23" s="269">
        <f t="shared" si="8"/>
        <v>3.3744836773540961E-2</v>
      </c>
      <c r="K23" s="57">
        <f t="shared" si="9"/>
        <v>2.4357922289975464E-2</v>
      </c>
      <c r="L23" s="120">
        <v>2831442</v>
      </c>
      <c r="M23" s="269">
        <f t="shared" si="10"/>
        <v>0.82537057172257189</v>
      </c>
      <c r="N23" s="60">
        <f t="shared" si="11"/>
        <v>0.59577447007284523</v>
      </c>
    </row>
    <row r="24" spans="1:20" ht="26.25" customHeight="1" x14ac:dyDescent="0.2">
      <c r="A24" s="427" t="s">
        <v>73</v>
      </c>
      <c r="B24" s="428"/>
      <c r="C24" s="116">
        <f>SUM(C15:C23)</f>
        <v>16670720.060000001</v>
      </c>
      <c r="D24" s="69">
        <f>SUM(D15:D23)</f>
        <v>10907843.969999999</v>
      </c>
      <c r="E24" s="67">
        <f>D24/C24</f>
        <v>0.65431150728590659</v>
      </c>
      <c r="F24" s="66">
        <f>SUM(F15:F23)</f>
        <v>2728507.4699999997</v>
      </c>
      <c r="G24" s="128">
        <f>F24/D24</f>
        <v>0.25014177664296017</v>
      </c>
      <c r="H24" s="68">
        <f>F24/C24</f>
        <v>0.16367064291042985</v>
      </c>
      <c r="I24" s="69">
        <f>SUM(I15:I23)</f>
        <v>1073624.96</v>
      </c>
      <c r="J24" s="128">
        <f>I24/D24</f>
        <v>9.8426871795453452E-2</v>
      </c>
      <c r="K24" s="67">
        <f>I24/C24</f>
        <v>6.4401834841919831E-2</v>
      </c>
      <c r="L24" s="66">
        <f>SUM(L15:L23)</f>
        <v>7105711.54</v>
      </c>
      <c r="M24" s="128">
        <f>L24/D24</f>
        <v>0.65143135156158649</v>
      </c>
      <c r="N24" s="68">
        <f>L24/C24</f>
        <v>0.42623902953355691</v>
      </c>
    </row>
    <row r="25" spans="1:20" ht="36.75" customHeight="1" x14ac:dyDescent="0.2">
      <c r="A25" s="467" t="s">
        <v>77</v>
      </c>
      <c r="B25" s="468"/>
      <c r="C25" s="272">
        <f>SUM(C24,C13)</f>
        <v>27417361.759999998</v>
      </c>
      <c r="D25" s="129">
        <f>SUM(D24,D13)</f>
        <v>17108910.669999998</v>
      </c>
      <c r="E25" s="67">
        <f>D25/C25</f>
        <v>0.62401739524627398</v>
      </c>
      <c r="F25" s="132">
        <f>SUM(F24,F13)</f>
        <v>6240149.8499999996</v>
      </c>
      <c r="G25" s="128">
        <f t="shared" ref="G25:G26" si="13">F25/D25</f>
        <v>0.36473098552919153</v>
      </c>
      <c r="H25" s="273">
        <f>F25/C25</f>
        <v>0.22759847955553256</v>
      </c>
      <c r="I25" s="274">
        <f>SUM(I24,I13)</f>
        <v>2046054.5899999999</v>
      </c>
      <c r="J25" s="128">
        <f t="shared" ref="J25:J26" si="14">I25/D25</f>
        <v>0.11958999783590547</v>
      </c>
      <c r="K25" s="275">
        <f>I25/C25</f>
        <v>7.4626238947069282E-2</v>
      </c>
      <c r="L25" s="132">
        <f>SUM(L24,L13)</f>
        <v>8822706.2300000004</v>
      </c>
      <c r="M25" s="128">
        <f t="shared" ref="M25:M26" si="15">L25/D25</f>
        <v>0.51567901663490312</v>
      </c>
      <c r="N25" s="273">
        <f>L25/C25</f>
        <v>0.32179267674367223</v>
      </c>
    </row>
    <row r="26" spans="1:20" ht="23.25" customHeight="1" x14ac:dyDescent="0.2">
      <c r="A26" s="465" t="s">
        <v>78</v>
      </c>
      <c r="B26" s="466"/>
      <c r="C26" s="258">
        <v>5716139</v>
      </c>
      <c r="D26" s="259">
        <v>1454482</v>
      </c>
      <c r="E26" s="276">
        <f>D26/C26</f>
        <v>0.25445182491188545</v>
      </c>
      <c r="F26" s="135">
        <v>592829</v>
      </c>
      <c r="G26" s="131">
        <f t="shared" si="13"/>
        <v>0.40758771851422021</v>
      </c>
      <c r="H26" s="139">
        <f>F26/C26</f>
        <v>0.10371143878761521</v>
      </c>
      <c r="I26" s="277">
        <v>659147</v>
      </c>
      <c r="J26" s="278">
        <f t="shared" si="14"/>
        <v>0.45318333262288568</v>
      </c>
      <c r="K26" s="279">
        <f>I26/C26</f>
        <v>0.11531332600554325</v>
      </c>
      <c r="L26" s="135">
        <v>202506</v>
      </c>
      <c r="M26" s="131">
        <f t="shared" si="15"/>
        <v>0.13922894886289414</v>
      </c>
      <c r="N26" s="139">
        <f>L26/C26</f>
        <v>3.5427060118726997E-2</v>
      </c>
    </row>
    <row r="27" spans="1:20" x14ac:dyDescent="0.2">
      <c r="G27" s="280"/>
      <c r="I27" s="141"/>
      <c r="J27" s="281"/>
      <c r="M27" s="280"/>
    </row>
    <row r="28" spans="1:20" ht="12.75" customHeight="1" x14ac:dyDescent="0.2">
      <c r="A28" s="483" t="s">
        <v>80</v>
      </c>
      <c r="B28" s="484"/>
      <c r="C28" s="77">
        <f>SUM(C25:C26)</f>
        <v>33133500.759999998</v>
      </c>
      <c r="D28" s="77">
        <f>SUM(D25:D26)</f>
        <v>18563392.669999998</v>
      </c>
      <c r="E28" s="78">
        <f>D28/C28</f>
        <v>0.56026052919860558</v>
      </c>
      <c r="F28" s="77">
        <f>SUM(F25:F26)</f>
        <v>6832978.8499999996</v>
      </c>
      <c r="G28" s="78">
        <f>F28/D28</f>
        <v>0.3680889033308371</v>
      </c>
      <c r="H28" s="78">
        <f>F28/C28</f>
        <v>0.20622568377226916</v>
      </c>
      <c r="I28" s="77">
        <f>SUM(I25:I26)</f>
        <v>2705201.59</v>
      </c>
      <c r="J28" s="78">
        <f>I28/D28</f>
        <v>0.14572775774828234</v>
      </c>
      <c r="K28" s="78">
        <f>I28/C28</f>
        <v>8.1645510674978855E-2</v>
      </c>
      <c r="L28" s="77">
        <f>SUM(L25:L26)</f>
        <v>9025212.2300000004</v>
      </c>
      <c r="M28" s="78">
        <f>L28/D28</f>
        <v>0.48618333892088061</v>
      </c>
      <c r="N28" s="78">
        <f>L28/C28</f>
        <v>0.27238933475135757</v>
      </c>
    </row>
    <row r="29" spans="1:20" x14ac:dyDescent="0.2">
      <c r="A29" s="46"/>
    </row>
  </sheetData>
  <mergeCells count="15">
    <mergeCell ref="A28:B28"/>
    <mergeCell ref="A5:N5"/>
    <mergeCell ref="A13:B13"/>
    <mergeCell ref="A14:N14"/>
    <mergeCell ref="A24:B24"/>
    <mergeCell ref="A25:B25"/>
    <mergeCell ref="A26:B26"/>
    <mergeCell ref="A2:A4"/>
    <mergeCell ref="B2:B4"/>
    <mergeCell ref="C2:C4"/>
    <mergeCell ref="D2:N2"/>
    <mergeCell ref="D3:E3"/>
    <mergeCell ref="F3:H3"/>
    <mergeCell ref="I3:K3"/>
    <mergeCell ref="L3:N3"/>
  </mergeCells>
  <pageMargins left="0.31496062992125984" right="0.11811023622047245" top="0.74803149606299213" bottom="0.74803149606299213" header="0.31496062992125984" footer="0.31496062992125984"/>
  <pageSetup paperSize="9" firstPageNumber="6" orientation="landscape" useFirstPageNumber="1" r:id="rId1"/>
  <headerFooter>
    <oddHeader>&amp;LAugstākās izglītības finansējums</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8637F-2A43-460C-BA75-EAD6550A6F57}">
  <sheetPr>
    <tabColor theme="9" tint="-0.249977111117893"/>
  </sheetPr>
  <dimension ref="A1:Z18"/>
  <sheetViews>
    <sheetView tabSelected="1" zoomScaleNormal="100" workbookViewId="0">
      <selection activeCell="Z8" sqref="Z8"/>
    </sheetView>
  </sheetViews>
  <sheetFormatPr defaultColWidth="9.140625" defaultRowHeight="15" x14ac:dyDescent="0.25"/>
  <cols>
    <col min="1" max="1" width="16.28515625" customWidth="1"/>
    <col min="2" max="4" width="6.140625" customWidth="1"/>
    <col min="5" max="5" width="6.42578125" customWidth="1"/>
    <col min="6" max="6" width="6.140625" customWidth="1"/>
    <col min="7" max="7" width="6.28515625" customWidth="1"/>
    <col min="8" max="19" width="6.42578125" customWidth="1"/>
  </cols>
  <sheetData>
    <row r="1" spans="1:26" ht="23.25" customHeight="1" thickBot="1" x14ac:dyDescent="0.3">
      <c r="A1" s="310" t="s">
        <v>129</v>
      </c>
      <c r="B1" s="151"/>
      <c r="C1" s="151"/>
      <c r="D1" s="151"/>
      <c r="E1" s="151"/>
      <c r="F1" s="151"/>
      <c r="G1" s="151"/>
      <c r="H1" s="151"/>
      <c r="I1" s="151"/>
      <c r="J1" s="151"/>
      <c r="K1" s="151"/>
      <c r="L1" s="151"/>
      <c r="M1" s="151"/>
      <c r="N1" s="151"/>
      <c r="O1" s="151"/>
      <c r="P1" s="151"/>
      <c r="Q1" s="151"/>
      <c r="R1" s="151"/>
    </row>
    <row r="3" spans="1:26" x14ac:dyDescent="0.25">
      <c r="A3" s="311" t="s">
        <v>130</v>
      </c>
    </row>
    <row r="4" spans="1:26" s="312" customFormat="1" x14ac:dyDescent="0.25">
      <c r="A4" s="537" t="s">
        <v>131</v>
      </c>
      <c r="B4" s="539" t="s">
        <v>132</v>
      </c>
      <c r="C4" s="540"/>
      <c r="D4" s="540"/>
      <c r="E4" s="540"/>
      <c r="F4" s="540"/>
      <c r="G4" s="540"/>
      <c r="H4" s="540"/>
      <c r="I4" s="540"/>
      <c r="J4" s="540"/>
      <c r="K4" s="540"/>
      <c r="L4" s="540"/>
      <c r="M4" s="540"/>
      <c r="N4" s="540"/>
      <c r="O4" s="540"/>
      <c r="P4" s="540"/>
      <c r="Q4" s="540"/>
      <c r="R4" s="540"/>
      <c r="S4" s="540"/>
      <c r="T4" s="540"/>
      <c r="U4" s="540"/>
      <c r="V4" s="163"/>
    </row>
    <row r="5" spans="1:26" s="312" customFormat="1" ht="51.75" customHeight="1" x14ac:dyDescent="0.25">
      <c r="A5" s="538"/>
      <c r="B5" s="313" t="s">
        <v>133</v>
      </c>
      <c r="C5" s="313" t="s">
        <v>134</v>
      </c>
      <c r="D5" s="314" t="s">
        <v>20</v>
      </c>
      <c r="E5" s="314" t="s">
        <v>22</v>
      </c>
      <c r="F5" s="314" t="s">
        <v>24</v>
      </c>
      <c r="G5" s="314" t="s">
        <v>30</v>
      </c>
      <c r="H5" s="314" t="s">
        <v>28</v>
      </c>
      <c r="I5" s="314" t="s">
        <v>29</v>
      </c>
      <c r="J5" s="314" t="s">
        <v>135</v>
      </c>
      <c r="K5" s="314" t="s">
        <v>32</v>
      </c>
      <c r="L5" s="314" t="s">
        <v>33</v>
      </c>
      <c r="M5" s="314" t="s">
        <v>136</v>
      </c>
      <c r="N5" s="314" t="s">
        <v>23</v>
      </c>
      <c r="O5" s="313" t="s">
        <v>137</v>
      </c>
      <c r="P5" s="313" t="s">
        <v>138</v>
      </c>
      <c r="Q5" s="315" t="s">
        <v>26</v>
      </c>
      <c r="R5" s="315" t="s">
        <v>25</v>
      </c>
      <c r="S5" s="314" t="s">
        <v>21</v>
      </c>
      <c r="T5" s="316" t="s">
        <v>139</v>
      </c>
      <c r="U5" s="317" t="s">
        <v>140</v>
      </c>
      <c r="V5" s="318"/>
      <c r="Y5" s="163"/>
    </row>
    <row r="6" spans="1:26" s="312" customFormat="1" ht="75" x14ac:dyDescent="0.25">
      <c r="A6" s="319" t="s">
        <v>275</v>
      </c>
      <c r="B6" s="320">
        <v>3271</v>
      </c>
      <c r="C6" s="320">
        <v>3323</v>
      </c>
      <c r="D6" s="321">
        <v>4416</v>
      </c>
      <c r="E6" s="321">
        <v>985</v>
      </c>
      <c r="F6" s="321">
        <v>549</v>
      </c>
      <c r="G6" s="321">
        <v>700</v>
      </c>
      <c r="H6" s="321">
        <v>377</v>
      </c>
      <c r="I6" s="321">
        <v>234</v>
      </c>
      <c r="J6" s="321">
        <v>454</v>
      </c>
      <c r="K6" s="321">
        <v>422</v>
      </c>
      <c r="L6" s="321">
        <v>39</v>
      </c>
      <c r="M6" s="321">
        <v>12</v>
      </c>
      <c r="N6" s="321">
        <v>2894</v>
      </c>
      <c r="O6" s="321">
        <v>408</v>
      </c>
      <c r="P6" s="321">
        <v>421</v>
      </c>
      <c r="Q6" s="321">
        <v>496</v>
      </c>
      <c r="R6" s="321">
        <v>389</v>
      </c>
      <c r="S6" s="321">
        <v>2001</v>
      </c>
      <c r="T6" s="322">
        <v>17647</v>
      </c>
      <c r="U6" s="323">
        <v>17712</v>
      </c>
      <c r="Y6"/>
      <c r="Z6" s="324"/>
    </row>
    <row r="7" spans="1:26" s="312" customFormat="1" ht="120" x14ac:dyDescent="0.25">
      <c r="A7" s="319" t="s">
        <v>276</v>
      </c>
      <c r="B7" s="321">
        <v>1217</v>
      </c>
      <c r="C7" s="321">
        <v>1217</v>
      </c>
      <c r="D7" s="321">
        <v>1367</v>
      </c>
      <c r="E7" s="321">
        <v>299</v>
      </c>
      <c r="F7" s="320">
        <v>183</v>
      </c>
      <c r="G7" s="320">
        <v>137</v>
      </c>
      <c r="H7" s="321">
        <v>64</v>
      </c>
      <c r="I7" s="320">
        <v>18</v>
      </c>
      <c r="J7" s="321">
        <v>68</v>
      </c>
      <c r="K7" s="320">
        <v>102</v>
      </c>
      <c r="L7" s="321">
        <v>15</v>
      </c>
      <c r="M7" s="321"/>
      <c r="N7" s="321">
        <v>220</v>
      </c>
      <c r="O7" s="321">
        <v>90</v>
      </c>
      <c r="P7" s="321">
        <v>91</v>
      </c>
      <c r="Q7" s="321">
        <v>200</v>
      </c>
      <c r="R7" s="321">
        <v>70</v>
      </c>
      <c r="S7" s="321">
        <v>455</v>
      </c>
      <c r="T7" s="325">
        <v>4505</v>
      </c>
      <c r="U7" s="323">
        <v>4506</v>
      </c>
      <c r="V7"/>
      <c r="Y7"/>
    </row>
    <row r="8" spans="1:26" s="312" customFormat="1" x14ac:dyDescent="0.25">
      <c r="A8" s="319" t="s">
        <v>141</v>
      </c>
      <c r="B8" s="321">
        <v>388</v>
      </c>
      <c r="C8" s="321">
        <v>388</v>
      </c>
      <c r="D8" s="321">
        <v>317</v>
      </c>
      <c r="E8" s="321">
        <v>78</v>
      </c>
      <c r="F8" s="321">
        <v>23</v>
      </c>
      <c r="G8" s="321">
        <v>9</v>
      </c>
      <c r="H8" s="321">
        <v>16</v>
      </c>
      <c r="I8" s="321"/>
      <c r="J8" s="321">
        <v>16</v>
      </c>
      <c r="K8" s="321">
        <v>8</v>
      </c>
      <c r="L8" s="321">
        <v>6</v>
      </c>
      <c r="M8" s="321"/>
      <c r="N8" s="321">
        <v>156</v>
      </c>
      <c r="O8" s="321">
        <v>10</v>
      </c>
      <c r="P8" s="321">
        <v>15</v>
      </c>
      <c r="Q8" s="321">
        <v>34</v>
      </c>
      <c r="R8" s="321">
        <v>17</v>
      </c>
      <c r="S8" s="321">
        <v>152</v>
      </c>
      <c r="T8" s="325">
        <v>1230</v>
      </c>
      <c r="U8" s="323">
        <v>1235</v>
      </c>
      <c r="V8"/>
      <c r="Y8"/>
    </row>
    <row r="9" spans="1:26" s="312" customFormat="1" ht="30" x14ac:dyDescent="0.25">
      <c r="A9" s="326" t="s">
        <v>142</v>
      </c>
      <c r="B9" s="327">
        <v>4876</v>
      </c>
      <c r="C9" s="327">
        <v>4928</v>
      </c>
      <c r="D9" s="327">
        <v>6100</v>
      </c>
      <c r="E9" s="327">
        <v>1362</v>
      </c>
      <c r="F9" s="327">
        <v>755</v>
      </c>
      <c r="G9" s="327">
        <v>846</v>
      </c>
      <c r="H9" s="327">
        <v>457</v>
      </c>
      <c r="I9" s="327">
        <v>252</v>
      </c>
      <c r="J9" s="327">
        <v>538</v>
      </c>
      <c r="K9" s="327">
        <v>532</v>
      </c>
      <c r="L9" s="327">
        <v>60</v>
      </c>
      <c r="M9" s="327">
        <v>12</v>
      </c>
      <c r="N9" s="327">
        <v>3270</v>
      </c>
      <c r="O9" s="327">
        <v>508</v>
      </c>
      <c r="P9" s="327">
        <v>527</v>
      </c>
      <c r="Q9" s="327">
        <v>730</v>
      </c>
      <c r="R9" s="327">
        <v>476</v>
      </c>
      <c r="S9" s="327">
        <v>2608</v>
      </c>
      <c r="T9" s="328">
        <v>23382</v>
      </c>
      <c r="U9" s="329">
        <v>23453</v>
      </c>
      <c r="V9"/>
      <c r="Y9"/>
    </row>
    <row r="10" spans="1:26" s="312" customFormat="1" x14ac:dyDescent="0.25">
      <c r="A10" s="330"/>
      <c r="B10" s="541" t="s">
        <v>110</v>
      </c>
      <c r="C10" s="542"/>
      <c r="D10" s="542"/>
      <c r="E10" s="542"/>
      <c r="F10" s="542"/>
      <c r="G10" s="542"/>
      <c r="H10" s="542"/>
      <c r="I10" s="542"/>
      <c r="J10" s="542"/>
      <c r="K10" s="542"/>
      <c r="S10"/>
      <c r="V10"/>
    </row>
    <row r="11" spans="1:26" s="312" customFormat="1" ht="51.75" customHeight="1" x14ac:dyDescent="0.25">
      <c r="A11" s="331"/>
      <c r="B11" s="332" t="s">
        <v>64</v>
      </c>
      <c r="C11" s="333" t="s">
        <v>65</v>
      </c>
      <c r="D11" s="333" t="s">
        <v>58</v>
      </c>
      <c r="E11" s="333" t="s">
        <v>66</v>
      </c>
      <c r="F11" s="333" t="s">
        <v>68</v>
      </c>
      <c r="G11" s="333" t="s">
        <v>71</v>
      </c>
      <c r="H11" s="333" t="s">
        <v>61</v>
      </c>
      <c r="I11" s="334" t="s">
        <v>143</v>
      </c>
      <c r="J11" s="334" t="s">
        <v>144</v>
      </c>
      <c r="K11" s="334" t="s">
        <v>145</v>
      </c>
      <c r="L11" s="334" t="s">
        <v>146</v>
      </c>
      <c r="M11" s="334" t="s">
        <v>57</v>
      </c>
      <c r="Q11"/>
    </row>
    <row r="12" spans="1:26" s="312" customFormat="1" ht="45" x14ac:dyDescent="0.25">
      <c r="A12" s="335" t="s">
        <v>147</v>
      </c>
      <c r="B12">
        <v>298</v>
      </c>
      <c r="C12">
        <v>352</v>
      </c>
      <c r="D12">
        <v>72</v>
      </c>
      <c r="E12">
        <v>117</v>
      </c>
      <c r="F12">
        <v>77</v>
      </c>
      <c r="G12">
        <v>75</v>
      </c>
      <c r="H12">
        <v>177</v>
      </c>
      <c r="I12">
        <v>634</v>
      </c>
      <c r="J12">
        <v>616</v>
      </c>
      <c r="K12">
        <v>369</v>
      </c>
      <c r="L12" s="312">
        <v>343</v>
      </c>
      <c r="M12" s="312">
        <v>268</v>
      </c>
    </row>
    <row r="13" spans="1:26" s="312" customFormat="1" x14ac:dyDescent="0.2">
      <c r="A13" s="336" t="s">
        <v>76</v>
      </c>
      <c r="B13" s="543"/>
      <c r="C13" s="543"/>
      <c r="D13" s="543"/>
      <c r="E13" s="543"/>
      <c r="F13" s="543"/>
      <c r="G13" s="543"/>
      <c r="H13" s="543"/>
      <c r="I13" s="543"/>
      <c r="J13" s="543"/>
      <c r="K13" s="543"/>
      <c r="L13" s="543"/>
      <c r="M13" s="543"/>
      <c r="N13" s="543"/>
      <c r="O13" s="543"/>
      <c r="P13" s="543"/>
      <c r="Q13" s="543"/>
      <c r="R13" s="543"/>
      <c r="S13" s="543"/>
      <c r="T13" s="337">
        <f>SUM(B12:I12,K12,M12)</f>
        <v>2439</v>
      </c>
      <c r="U13" s="337">
        <f>SUM(B12:H12,J12,L12,M12)</f>
        <v>2395</v>
      </c>
    </row>
    <row r="14" spans="1:26" s="312" customFormat="1" ht="25.5" customHeight="1" x14ac:dyDescent="0.2">
      <c r="A14" s="338" t="s">
        <v>148</v>
      </c>
      <c r="B14" s="339"/>
      <c r="C14" s="340"/>
      <c r="D14" s="340"/>
      <c r="E14" s="340"/>
      <c r="F14" s="340"/>
      <c r="G14" s="340"/>
      <c r="H14" s="340"/>
      <c r="I14" s="340"/>
      <c r="J14" s="544"/>
      <c r="K14" s="544"/>
      <c r="L14" s="544"/>
      <c r="M14" s="544"/>
      <c r="N14" s="544"/>
      <c r="O14" s="544"/>
      <c r="P14" s="544"/>
      <c r="Q14" s="544"/>
      <c r="R14" s="544"/>
      <c r="S14" s="544"/>
      <c r="T14" s="339">
        <f>SUM(T9,T13)</f>
        <v>25821</v>
      </c>
      <c r="U14" s="339">
        <f>SUM(U9,U13)</f>
        <v>25848</v>
      </c>
    </row>
    <row r="15" spans="1:26" s="312" customFormat="1" ht="45" customHeight="1" x14ac:dyDescent="0.25">
      <c r="A15" s="341" t="s">
        <v>274</v>
      </c>
      <c r="B15"/>
      <c r="C15"/>
      <c r="D15"/>
      <c r="E15"/>
      <c r="F15"/>
      <c r="G15"/>
      <c r="H15"/>
      <c r="I15"/>
      <c r="J15"/>
      <c r="K15"/>
      <c r="L15"/>
      <c r="M15"/>
      <c r="N15"/>
      <c r="O15"/>
      <c r="P15"/>
      <c r="Q15"/>
      <c r="R15"/>
      <c r="S15"/>
      <c r="V15"/>
    </row>
    <row r="16" spans="1:26" x14ac:dyDescent="0.25">
      <c r="A16" s="342" t="s">
        <v>149</v>
      </c>
    </row>
    <row r="17" spans="2:2" x14ac:dyDescent="0.25">
      <c r="B17" s="163"/>
    </row>
    <row r="18" spans="2:2" x14ac:dyDescent="0.25">
      <c r="B18" s="163"/>
    </row>
  </sheetData>
  <mergeCells count="5">
    <mergeCell ref="A4:A5"/>
    <mergeCell ref="B4:U4"/>
    <mergeCell ref="B10:K10"/>
    <mergeCell ref="B13:S13"/>
    <mergeCell ref="J14:S14"/>
  </mergeCells>
  <pageMargins left="0.31496062992125984" right="0.11811023622047245" top="0.74803149606299213" bottom="0.74803149606299213" header="0.31496062992125984" footer="0.31496062992125984"/>
  <pageSetup paperSize="9" firstPageNumber="10" orientation="landscape" useFirstPageNumber="1" r:id="rId1"/>
  <headerFooter>
    <oddHeader>&amp;LAugstākās izglītības finansējums</oddHeader>
    <oddFooter>&amp;C&amp;P</oddFooter>
  </headerFooter>
  <rowBreaks count="1" manualBreakCount="1">
    <brk id="1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EC2FB-9FEC-4C3F-83EE-2D6064551BB9}">
  <sheetPr>
    <tabColor theme="9" tint="-0.249977111117893"/>
    <pageSetUpPr fitToPage="1"/>
  </sheetPr>
  <dimension ref="A1:W78"/>
  <sheetViews>
    <sheetView zoomScaleNormal="100" workbookViewId="0">
      <selection activeCell="Y8" sqref="Y8"/>
    </sheetView>
  </sheetViews>
  <sheetFormatPr defaultRowHeight="15" x14ac:dyDescent="0.25"/>
  <cols>
    <col min="1" max="1" width="4" customWidth="1"/>
    <col min="2" max="2" width="12.7109375" style="266" customWidth="1"/>
    <col min="3" max="3" width="18.28515625" style="266" customWidth="1"/>
    <col min="4" max="23" width="7.7109375" customWidth="1"/>
  </cols>
  <sheetData>
    <row r="1" spans="1:23" ht="19.5" customHeight="1" x14ac:dyDescent="0.25">
      <c r="A1" s="548" t="s">
        <v>150</v>
      </c>
      <c r="B1" s="548"/>
      <c r="C1" s="548"/>
      <c r="D1" s="548"/>
      <c r="E1" s="548"/>
      <c r="F1" s="548"/>
      <c r="G1" s="548"/>
      <c r="H1" s="548"/>
      <c r="I1" s="548"/>
      <c r="J1" s="548"/>
      <c r="K1" s="548"/>
      <c r="L1" s="548"/>
      <c r="M1" s="548"/>
      <c r="N1" s="548"/>
      <c r="O1" s="548"/>
      <c r="P1" s="548"/>
      <c r="Q1" s="548"/>
    </row>
    <row r="2" spans="1:23" ht="15.75" x14ac:dyDescent="0.25">
      <c r="A2" s="250" t="s">
        <v>151</v>
      </c>
      <c r="D2" s="343"/>
      <c r="E2" s="343"/>
    </row>
    <row r="3" spans="1:23" ht="38.25" x14ac:dyDescent="0.25">
      <c r="A3" s="344" t="s">
        <v>152</v>
      </c>
      <c r="B3" s="344" t="s">
        <v>153</v>
      </c>
      <c r="C3" s="344" t="s">
        <v>154</v>
      </c>
      <c r="D3" s="344" t="s">
        <v>155</v>
      </c>
      <c r="E3" s="344" t="s">
        <v>156</v>
      </c>
      <c r="F3" s="344" t="s">
        <v>20</v>
      </c>
      <c r="G3" s="344" t="s">
        <v>22</v>
      </c>
      <c r="H3" s="344" t="s">
        <v>24</v>
      </c>
      <c r="I3" s="344" t="s">
        <v>30</v>
      </c>
      <c r="J3" s="344" t="s">
        <v>28</v>
      </c>
      <c r="K3" s="344" t="s">
        <v>29</v>
      </c>
      <c r="L3" s="344" t="s">
        <v>31</v>
      </c>
      <c r="M3" s="344" t="s">
        <v>32</v>
      </c>
      <c r="N3" s="344" t="s">
        <v>33</v>
      </c>
      <c r="O3" s="344" t="s">
        <v>136</v>
      </c>
      <c r="P3" s="344" t="s">
        <v>23</v>
      </c>
      <c r="Q3" s="344" t="s">
        <v>157</v>
      </c>
      <c r="R3" s="344" t="s">
        <v>158</v>
      </c>
      <c r="S3" s="344" t="s">
        <v>26</v>
      </c>
      <c r="T3" s="344" t="s">
        <v>25</v>
      </c>
      <c r="U3" s="344" t="s">
        <v>21</v>
      </c>
      <c r="V3" s="344" t="s">
        <v>159</v>
      </c>
      <c r="W3" s="344" t="s">
        <v>160</v>
      </c>
    </row>
    <row r="4" spans="1:23" ht="25.5" x14ac:dyDescent="0.25">
      <c r="A4" s="345" t="s">
        <v>161</v>
      </c>
      <c r="B4" s="345" t="s">
        <v>162</v>
      </c>
      <c r="C4" s="346" t="s">
        <v>163</v>
      </c>
      <c r="D4" s="346">
        <v>474</v>
      </c>
      <c r="E4" s="346">
        <v>474</v>
      </c>
      <c r="F4" s="345"/>
      <c r="G4" s="345">
        <v>144</v>
      </c>
      <c r="H4" s="345">
        <v>175</v>
      </c>
      <c r="I4" s="345">
        <v>90</v>
      </c>
      <c r="J4" s="345"/>
      <c r="K4" s="345"/>
      <c r="L4" s="345"/>
      <c r="M4" s="345"/>
      <c r="N4" s="345"/>
      <c r="O4" s="345"/>
      <c r="P4" s="347"/>
      <c r="Q4" s="346">
        <v>125</v>
      </c>
      <c r="R4" s="346">
        <v>138</v>
      </c>
      <c r="S4" s="347"/>
      <c r="T4" s="347"/>
      <c r="U4" s="346"/>
      <c r="V4" s="348">
        <f>U4+T4+S4+Q4+P4+O4+N4+M4+L4+K4+J4+I4+H4+G4+F4+D4</f>
        <v>1008</v>
      </c>
      <c r="W4" s="348">
        <f>U4+T4+S4+R4+P4+O4+N4+M4+L4+K4+J4+I4+H4+G4+F4+D4</f>
        <v>1021</v>
      </c>
    </row>
    <row r="5" spans="1:23" x14ac:dyDescent="0.25">
      <c r="A5" s="547" t="s">
        <v>164</v>
      </c>
      <c r="B5" s="546" t="s">
        <v>165</v>
      </c>
      <c r="C5" s="346" t="s">
        <v>166</v>
      </c>
      <c r="D5" s="349">
        <v>6</v>
      </c>
      <c r="E5" s="349">
        <v>6</v>
      </c>
      <c r="F5" s="350"/>
      <c r="G5" s="350">
        <v>107</v>
      </c>
      <c r="H5" s="350">
        <v>75</v>
      </c>
      <c r="I5" s="350">
        <v>20</v>
      </c>
      <c r="J5" s="350"/>
      <c r="K5" s="350"/>
      <c r="L5" s="350"/>
      <c r="M5" s="350"/>
      <c r="N5" s="350"/>
      <c r="O5" s="350"/>
      <c r="P5" s="351"/>
      <c r="Q5" s="349">
        <v>283</v>
      </c>
      <c r="R5" s="349">
        <v>283</v>
      </c>
      <c r="S5" s="349">
        <v>496</v>
      </c>
      <c r="T5" s="349">
        <v>282</v>
      </c>
      <c r="U5" s="351"/>
      <c r="V5" s="348">
        <f t="shared" ref="V5:V25" si="0">U5+T5+S5+Q5+P5+O5+N5+M5+L5+K5+J5+I5+H5+G5+F5+D5</f>
        <v>1269</v>
      </c>
      <c r="W5" s="348">
        <f t="shared" ref="W5:W25" si="1">U5+T5+S5+R5+P5+O5+N5+M5+L5+K5+J5+I5+H5+G5+F5+D5</f>
        <v>1269</v>
      </c>
    </row>
    <row r="6" spans="1:23" ht="25.5" x14ac:dyDescent="0.25">
      <c r="A6" s="547"/>
      <c r="B6" s="546"/>
      <c r="C6" s="346" t="s">
        <v>167</v>
      </c>
      <c r="D6" s="349">
        <v>664</v>
      </c>
      <c r="E6" s="349">
        <v>664</v>
      </c>
      <c r="F6" s="350">
        <v>14</v>
      </c>
      <c r="G6" s="350">
        <v>251</v>
      </c>
      <c r="H6" s="350">
        <v>71</v>
      </c>
      <c r="I6" s="350">
        <v>24</v>
      </c>
      <c r="J6" s="350"/>
      <c r="K6" s="350"/>
      <c r="L6" s="350">
        <v>147</v>
      </c>
      <c r="M6" s="350"/>
      <c r="N6" s="350"/>
      <c r="O6" s="350"/>
      <c r="P6" s="351"/>
      <c r="Q6" s="351"/>
      <c r="R6" s="351"/>
      <c r="S6" s="351"/>
      <c r="T6" s="351"/>
      <c r="U6" s="351"/>
      <c r="V6" s="348">
        <f t="shared" si="0"/>
        <v>1171</v>
      </c>
      <c r="W6" s="348">
        <f t="shared" si="1"/>
        <v>1171</v>
      </c>
    </row>
    <row r="7" spans="1:23" ht="25.5" x14ac:dyDescent="0.25">
      <c r="A7" s="546" t="s">
        <v>168</v>
      </c>
      <c r="B7" s="546" t="s">
        <v>169</v>
      </c>
      <c r="C7" s="346" t="s">
        <v>170</v>
      </c>
      <c r="D7" s="346">
        <v>283</v>
      </c>
      <c r="E7" s="346">
        <v>283</v>
      </c>
      <c r="F7" s="345">
        <v>30</v>
      </c>
      <c r="G7" s="345">
        <v>72</v>
      </c>
      <c r="H7" s="345"/>
      <c r="I7" s="345"/>
      <c r="J7" s="345"/>
      <c r="K7" s="345"/>
      <c r="L7" s="345"/>
      <c r="M7" s="345"/>
      <c r="N7" s="345"/>
      <c r="O7" s="345"/>
      <c r="P7" s="347"/>
      <c r="Q7" s="347"/>
      <c r="R7" s="347"/>
      <c r="S7" s="347"/>
      <c r="T7" s="347"/>
      <c r="U7" s="346">
        <v>151</v>
      </c>
      <c r="V7" s="348">
        <f t="shared" si="0"/>
        <v>536</v>
      </c>
      <c r="W7" s="348">
        <f t="shared" si="1"/>
        <v>536</v>
      </c>
    </row>
    <row r="8" spans="1:23" ht="38.25" x14ac:dyDescent="0.25">
      <c r="A8" s="546"/>
      <c r="B8" s="546"/>
      <c r="C8" s="346" t="s">
        <v>171</v>
      </c>
      <c r="D8" s="346">
        <v>116</v>
      </c>
      <c r="E8" s="346">
        <v>116</v>
      </c>
      <c r="F8" s="345"/>
      <c r="G8" s="345"/>
      <c r="H8" s="345"/>
      <c r="I8" s="345"/>
      <c r="J8" s="345"/>
      <c r="K8" s="345"/>
      <c r="L8" s="345"/>
      <c r="M8" s="345">
        <v>100</v>
      </c>
      <c r="N8" s="345"/>
      <c r="O8" s="345"/>
      <c r="P8" s="347"/>
      <c r="Q8" s="347"/>
      <c r="R8" s="347"/>
      <c r="S8" s="347"/>
      <c r="T8" s="347"/>
      <c r="U8" s="347"/>
      <c r="V8" s="348">
        <f t="shared" si="0"/>
        <v>216</v>
      </c>
      <c r="W8" s="348">
        <f t="shared" si="1"/>
        <v>216</v>
      </c>
    </row>
    <row r="9" spans="1:23" ht="25.5" x14ac:dyDescent="0.25">
      <c r="A9" s="546"/>
      <c r="B9" s="546"/>
      <c r="C9" s="346" t="s">
        <v>172</v>
      </c>
      <c r="D9" s="346">
        <v>171</v>
      </c>
      <c r="E9" s="346">
        <v>171</v>
      </c>
      <c r="F9" s="345">
        <v>175</v>
      </c>
      <c r="G9" s="345"/>
      <c r="H9" s="345">
        <v>74</v>
      </c>
      <c r="I9" s="345">
        <v>156</v>
      </c>
      <c r="J9" s="345"/>
      <c r="K9" s="345"/>
      <c r="L9" s="345">
        <v>125</v>
      </c>
      <c r="M9" s="345">
        <v>35</v>
      </c>
      <c r="N9" s="345">
        <v>31</v>
      </c>
      <c r="O9" s="345"/>
      <c r="P9" s="347"/>
      <c r="Q9" s="347"/>
      <c r="R9" s="347"/>
      <c r="S9" s="347"/>
      <c r="T9" s="346">
        <v>107</v>
      </c>
      <c r="U9" s="346">
        <v>15</v>
      </c>
      <c r="V9" s="348">
        <f t="shared" si="0"/>
        <v>889</v>
      </c>
      <c r="W9" s="348">
        <f t="shared" si="1"/>
        <v>889</v>
      </c>
    </row>
    <row r="10" spans="1:23" x14ac:dyDescent="0.25">
      <c r="A10" s="546"/>
      <c r="B10" s="546"/>
      <c r="C10" s="346" t="s">
        <v>173</v>
      </c>
      <c r="D10" s="349">
        <v>114</v>
      </c>
      <c r="E10" s="349">
        <v>114</v>
      </c>
      <c r="F10" s="350"/>
      <c r="G10" s="350">
        <v>53</v>
      </c>
      <c r="H10" s="350"/>
      <c r="I10" s="350">
        <v>62</v>
      </c>
      <c r="J10" s="350"/>
      <c r="K10" s="350"/>
      <c r="L10" s="350"/>
      <c r="M10" s="350"/>
      <c r="N10" s="350"/>
      <c r="O10" s="350"/>
      <c r="P10" s="351"/>
      <c r="Q10" s="351"/>
      <c r="R10" s="351"/>
      <c r="S10" s="351"/>
      <c r="T10" s="351"/>
      <c r="U10" s="351"/>
      <c r="V10" s="348">
        <f t="shared" si="0"/>
        <v>229</v>
      </c>
      <c r="W10" s="348">
        <f t="shared" si="1"/>
        <v>229</v>
      </c>
    </row>
    <row r="11" spans="1:23" ht="25.5" x14ac:dyDescent="0.25">
      <c r="A11" s="546" t="s">
        <v>174</v>
      </c>
      <c r="B11" s="546" t="s">
        <v>175</v>
      </c>
      <c r="C11" s="346" t="s">
        <v>176</v>
      </c>
      <c r="D11" s="349">
        <v>159</v>
      </c>
      <c r="E11" s="349">
        <v>159</v>
      </c>
      <c r="F11" s="350"/>
      <c r="G11" s="350">
        <v>40</v>
      </c>
      <c r="H11" s="350"/>
      <c r="I11" s="350"/>
      <c r="J11" s="350"/>
      <c r="K11" s="350"/>
      <c r="L11" s="350"/>
      <c r="M11" s="350"/>
      <c r="N11" s="350"/>
      <c r="O11" s="350"/>
      <c r="P11" s="351"/>
      <c r="Q11" s="351"/>
      <c r="R11" s="351"/>
      <c r="S11" s="351"/>
      <c r="T11" s="351"/>
      <c r="U11" s="351"/>
      <c r="V11" s="348">
        <f t="shared" si="0"/>
        <v>199</v>
      </c>
      <c r="W11" s="348">
        <f t="shared" si="1"/>
        <v>199</v>
      </c>
    </row>
    <row r="12" spans="1:23" x14ac:dyDescent="0.25">
      <c r="A12" s="546"/>
      <c r="B12" s="546"/>
      <c r="C12" s="346" t="s">
        <v>177</v>
      </c>
      <c r="D12" s="349">
        <v>390</v>
      </c>
      <c r="E12" s="349">
        <v>390</v>
      </c>
      <c r="F12" s="350">
        <v>20</v>
      </c>
      <c r="G12" s="350">
        <v>32</v>
      </c>
      <c r="H12" s="350"/>
      <c r="I12" s="350"/>
      <c r="J12" s="350"/>
      <c r="K12" s="350"/>
      <c r="L12" s="350"/>
      <c r="M12" s="350"/>
      <c r="N12" s="350"/>
      <c r="O12" s="350"/>
      <c r="P12" s="351"/>
      <c r="Q12" s="351"/>
      <c r="R12" s="351"/>
      <c r="S12" s="351"/>
      <c r="T12" s="351"/>
      <c r="U12" s="351"/>
      <c r="V12" s="348">
        <f t="shared" si="0"/>
        <v>442</v>
      </c>
      <c r="W12" s="348">
        <f t="shared" si="1"/>
        <v>442</v>
      </c>
    </row>
    <row r="13" spans="1:23" ht="25.5" x14ac:dyDescent="0.25">
      <c r="A13" s="546"/>
      <c r="B13" s="546"/>
      <c r="C13" s="346" t="s">
        <v>178</v>
      </c>
      <c r="D13" s="349">
        <v>164</v>
      </c>
      <c r="E13" s="349">
        <v>164</v>
      </c>
      <c r="F13" s="350">
        <v>69</v>
      </c>
      <c r="G13" s="350">
        <v>10</v>
      </c>
      <c r="H13" s="350">
        <v>8</v>
      </c>
      <c r="I13" s="350"/>
      <c r="J13" s="350"/>
      <c r="K13" s="350"/>
      <c r="L13" s="350"/>
      <c r="M13" s="350"/>
      <c r="N13" s="350"/>
      <c r="O13" s="350"/>
      <c r="P13" s="351"/>
      <c r="Q13" s="351"/>
      <c r="R13" s="351"/>
      <c r="S13" s="351"/>
      <c r="T13" s="351"/>
      <c r="U13" s="351"/>
      <c r="V13" s="348">
        <f t="shared" si="0"/>
        <v>251</v>
      </c>
      <c r="W13" s="348">
        <f t="shared" si="1"/>
        <v>251</v>
      </c>
    </row>
    <row r="14" spans="1:23" x14ac:dyDescent="0.25">
      <c r="A14" s="546"/>
      <c r="B14" s="546"/>
      <c r="C14" s="346" t="s">
        <v>179</v>
      </c>
      <c r="D14" s="349">
        <v>448</v>
      </c>
      <c r="E14" s="349">
        <v>448</v>
      </c>
      <c r="F14" s="350">
        <v>777</v>
      </c>
      <c r="G14" s="350">
        <v>130</v>
      </c>
      <c r="H14" s="350">
        <v>55</v>
      </c>
      <c r="I14" s="350">
        <v>106</v>
      </c>
      <c r="J14" s="350"/>
      <c r="K14" s="350"/>
      <c r="L14" s="350">
        <v>140</v>
      </c>
      <c r="M14" s="350">
        <v>149</v>
      </c>
      <c r="N14" s="350">
        <v>8</v>
      </c>
      <c r="O14" s="350"/>
      <c r="P14" s="351"/>
      <c r="Q14" s="351"/>
      <c r="R14" s="351"/>
      <c r="S14" s="351"/>
      <c r="T14" s="351"/>
      <c r="U14" s="351"/>
      <c r="V14" s="348">
        <f t="shared" si="0"/>
        <v>1813</v>
      </c>
      <c r="W14" s="348">
        <f t="shared" si="1"/>
        <v>1813</v>
      </c>
    </row>
    <row r="15" spans="1:23" ht="25.5" x14ac:dyDescent="0.25">
      <c r="A15" s="547" t="s">
        <v>180</v>
      </c>
      <c r="B15" s="546" t="s">
        <v>181</v>
      </c>
      <c r="C15" s="346" t="s">
        <v>182</v>
      </c>
      <c r="D15" s="349"/>
      <c r="E15" s="349"/>
      <c r="F15" s="350">
        <v>2005</v>
      </c>
      <c r="G15" s="350"/>
      <c r="H15" s="350">
        <v>12</v>
      </c>
      <c r="I15" s="350">
        <v>155</v>
      </c>
      <c r="J15" s="350"/>
      <c r="K15" s="350">
        <v>234</v>
      </c>
      <c r="L15" s="350">
        <v>42</v>
      </c>
      <c r="M15" s="350">
        <v>61</v>
      </c>
      <c r="N15" s="350"/>
      <c r="O15" s="350"/>
      <c r="P15" s="351"/>
      <c r="Q15" s="351"/>
      <c r="R15" s="351"/>
      <c r="S15" s="351"/>
      <c r="T15" s="351"/>
      <c r="U15" s="349">
        <v>458</v>
      </c>
      <c r="V15" s="348">
        <f t="shared" si="0"/>
        <v>2967</v>
      </c>
      <c r="W15" s="348">
        <f t="shared" si="1"/>
        <v>2967</v>
      </c>
    </row>
    <row r="16" spans="1:23" ht="25.5" x14ac:dyDescent="0.25">
      <c r="A16" s="547"/>
      <c r="B16" s="546"/>
      <c r="C16" s="346" t="s">
        <v>183</v>
      </c>
      <c r="D16" s="349"/>
      <c r="E16" s="349"/>
      <c r="F16" s="350">
        <v>250</v>
      </c>
      <c r="G16" s="350"/>
      <c r="H16" s="350"/>
      <c r="I16" s="350">
        <v>17</v>
      </c>
      <c r="J16" s="350"/>
      <c r="K16" s="350"/>
      <c r="L16" s="350"/>
      <c r="M16" s="350"/>
      <c r="N16" s="350"/>
      <c r="O16" s="350"/>
      <c r="P16" s="351"/>
      <c r="Q16" s="351"/>
      <c r="R16" s="351"/>
      <c r="S16" s="351"/>
      <c r="T16" s="351"/>
      <c r="U16" s="349">
        <v>311</v>
      </c>
      <c r="V16" s="348">
        <f t="shared" si="0"/>
        <v>578</v>
      </c>
      <c r="W16" s="348">
        <f t="shared" si="1"/>
        <v>578</v>
      </c>
    </row>
    <row r="17" spans="1:23" ht="25.5" x14ac:dyDescent="0.25">
      <c r="A17" s="547"/>
      <c r="B17" s="546"/>
      <c r="C17" s="346" t="s">
        <v>184</v>
      </c>
      <c r="D17" s="349"/>
      <c r="E17" s="349"/>
      <c r="F17" s="350">
        <v>852</v>
      </c>
      <c r="G17" s="350"/>
      <c r="H17" s="350"/>
      <c r="I17" s="350">
        <v>54</v>
      </c>
      <c r="J17" s="350"/>
      <c r="K17" s="350"/>
      <c r="L17" s="350"/>
      <c r="M17" s="350">
        <v>27</v>
      </c>
      <c r="N17" s="350"/>
      <c r="O17" s="350"/>
      <c r="P17" s="351"/>
      <c r="Q17" s="351"/>
      <c r="R17" s="351"/>
      <c r="S17" s="351"/>
      <c r="T17" s="351"/>
      <c r="U17" s="349">
        <v>293</v>
      </c>
      <c r="V17" s="348">
        <f t="shared" si="0"/>
        <v>1226</v>
      </c>
      <c r="W17" s="348">
        <f t="shared" si="1"/>
        <v>1226</v>
      </c>
    </row>
    <row r="18" spans="1:23" ht="38.25" x14ac:dyDescent="0.25">
      <c r="A18" s="546" t="s">
        <v>185</v>
      </c>
      <c r="B18" s="546" t="s">
        <v>186</v>
      </c>
      <c r="C18" s="346" t="s">
        <v>187</v>
      </c>
      <c r="D18" s="346"/>
      <c r="E18" s="346"/>
      <c r="F18" s="345"/>
      <c r="G18" s="345"/>
      <c r="H18" s="345"/>
      <c r="I18" s="345"/>
      <c r="J18" s="345"/>
      <c r="K18" s="345"/>
      <c r="L18" s="345"/>
      <c r="M18" s="345"/>
      <c r="N18" s="345"/>
      <c r="O18" s="345"/>
      <c r="P18" s="347"/>
      <c r="Q18" s="347"/>
      <c r="R18" s="347"/>
      <c r="S18" s="347"/>
      <c r="T18" s="347"/>
      <c r="U18" s="346">
        <v>389</v>
      </c>
      <c r="V18" s="348">
        <f t="shared" si="0"/>
        <v>389</v>
      </c>
      <c r="W18" s="348">
        <f t="shared" si="1"/>
        <v>389</v>
      </c>
    </row>
    <row r="19" spans="1:23" x14ac:dyDescent="0.25">
      <c r="A19" s="546"/>
      <c r="B19" s="546"/>
      <c r="C19" s="346" t="s">
        <v>188</v>
      </c>
      <c r="D19" s="346"/>
      <c r="E19" s="346"/>
      <c r="F19" s="345"/>
      <c r="G19" s="345"/>
      <c r="H19" s="345"/>
      <c r="I19" s="345"/>
      <c r="J19" s="345"/>
      <c r="K19" s="345"/>
      <c r="L19" s="345"/>
      <c r="M19" s="345"/>
      <c r="N19" s="345"/>
      <c r="O19" s="345"/>
      <c r="P19" s="347"/>
      <c r="Q19" s="347"/>
      <c r="R19" s="347"/>
      <c r="S19" s="347"/>
      <c r="T19" s="347"/>
      <c r="U19" s="346">
        <v>209</v>
      </c>
      <c r="V19" s="348">
        <f t="shared" si="0"/>
        <v>209</v>
      </c>
      <c r="W19" s="348">
        <f t="shared" si="1"/>
        <v>209</v>
      </c>
    </row>
    <row r="20" spans="1:23" x14ac:dyDescent="0.25">
      <c r="A20" s="547" t="s">
        <v>189</v>
      </c>
      <c r="B20" s="546" t="s">
        <v>190</v>
      </c>
      <c r="C20" s="346" t="s">
        <v>191</v>
      </c>
      <c r="D20" s="349">
        <v>186</v>
      </c>
      <c r="E20" s="349">
        <f>D20+52</f>
        <v>238</v>
      </c>
      <c r="F20" s="350"/>
      <c r="G20" s="350">
        <v>80</v>
      </c>
      <c r="H20" s="350"/>
      <c r="I20" s="350"/>
      <c r="J20" s="350"/>
      <c r="K20" s="350"/>
      <c r="L20" s="350"/>
      <c r="M20" s="350"/>
      <c r="N20" s="350"/>
      <c r="O20" s="350"/>
      <c r="P20" s="349">
        <f>2855+7</f>
        <v>2862</v>
      </c>
      <c r="Q20" s="349"/>
      <c r="R20" s="351"/>
      <c r="S20" s="351"/>
      <c r="T20" s="351"/>
      <c r="U20" s="351"/>
      <c r="V20" s="348">
        <f t="shared" si="0"/>
        <v>3128</v>
      </c>
      <c r="W20" s="348">
        <f>U20+T20+S20+R20+P20+O20+N20+M20+L20+K20+J20+I20+H20+G20+F20+E20</f>
        <v>3180</v>
      </c>
    </row>
    <row r="21" spans="1:23" x14ac:dyDescent="0.25">
      <c r="A21" s="547"/>
      <c r="B21" s="546"/>
      <c r="C21" s="346" t="s">
        <v>192</v>
      </c>
      <c r="D21" s="349">
        <v>10</v>
      </c>
      <c r="E21" s="349">
        <v>10</v>
      </c>
      <c r="F21" s="350"/>
      <c r="G21" s="350"/>
      <c r="H21" s="350">
        <v>40</v>
      </c>
      <c r="I21" s="350">
        <v>16</v>
      </c>
      <c r="J21" s="350"/>
      <c r="K21" s="350"/>
      <c r="L21" s="350"/>
      <c r="M21" s="350"/>
      <c r="N21" s="350"/>
      <c r="O21" s="350"/>
      <c r="P21" s="349">
        <v>32</v>
      </c>
      <c r="Q21" s="349"/>
      <c r="R21" s="351"/>
      <c r="S21" s="351"/>
      <c r="T21" s="351"/>
      <c r="U21" s="351"/>
      <c r="V21" s="348">
        <f t="shared" si="0"/>
        <v>98</v>
      </c>
      <c r="W21" s="348">
        <f t="shared" si="1"/>
        <v>98</v>
      </c>
    </row>
    <row r="22" spans="1:23" ht="25.5" x14ac:dyDescent="0.25">
      <c r="A22" s="547" t="s">
        <v>193</v>
      </c>
      <c r="B22" s="546" t="s">
        <v>194</v>
      </c>
      <c r="C22" s="346" t="s">
        <v>195</v>
      </c>
      <c r="D22" s="349">
        <v>2</v>
      </c>
      <c r="E22" s="349">
        <v>2</v>
      </c>
      <c r="F22" s="350">
        <v>43</v>
      </c>
      <c r="G22" s="350"/>
      <c r="H22" s="350">
        <v>25</v>
      </c>
      <c r="I22" s="350"/>
      <c r="J22" s="350">
        <v>377</v>
      </c>
      <c r="K22" s="350"/>
      <c r="L22" s="350"/>
      <c r="M22" s="350">
        <v>50</v>
      </c>
      <c r="N22" s="350"/>
      <c r="O22" s="350">
        <v>12</v>
      </c>
      <c r="P22" s="351"/>
      <c r="Q22" s="351"/>
      <c r="R22" s="351"/>
      <c r="S22" s="351"/>
      <c r="T22" s="351"/>
      <c r="U22" s="346">
        <v>92</v>
      </c>
      <c r="V22" s="348">
        <f t="shared" si="0"/>
        <v>601</v>
      </c>
      <c r="W22" s="348">
        <f t="shared" si="1"/>
        <v>601</v>
      </c>
    </row>
    <row r="23" spans="1:23" ht="25.5" x14ac:dyDescent="0.25">
      <c r="A23" s="547"/>
      <c r="B23" s="546"/>
      <c r="C23" s="346" t="s">
        <v>196</v>
      </c>
      <c r="D23" s="349"/>
      <c r="E23" s="349"/>
      <c r="F23" s="350"/>
      <c r="G23" s="350"/>
      <c r="H23" s="350"/>
      <c r="I23" s="350"/>
      <c r="J23" s="350"/>
      <c r="K23" s="350"/>
      <c r="L23" s="350"/>
      <c r="M23" s="350"/>
      <c r="N23" s="350"/>
      <c r="O23" s="350"/>
      <c r="P23" s="351"/>
      <c r="Q23" s="351"/>
      <c r="R23" s="351"/>
      <c r="S23" s="351"/>
      <c r="T23" s="351"/>
      <c r="U23" s="351"/>
      <c r="V23" s="348">
        <f t="shared" si="0"/>
        <v>0</v>
      </c>
      <c r="W23" s="348">
        <f t="shared" si="1"/>
        <v>0</v>
      </c>
    </row>
    <row r="24" spans="1:23" x14ac:dyDescent="0.25">
      <c r="A24" s="547"/>
      <c r="B24" s="546"/>
      <c r="C24" s="346" t="s">
        <v>197</v>
      </c>
      <c r="D24" s="349">
        <v>84</v>
      </c>
      <c r="E24" s="349">
        <v>84</v>
      </c>
      <c r="F24" s="350">
        <v>52</v>
      </c>
      <c r="G24" s="350">
        <v>32</v>
      </c>
      <c r="H24" s="350">
        <v>14</v>
      </c>
      <c r="I24" s="350"/>
      <c r="J24" s="350"/>
      <c r="K24" s="350"/>
      <c r="L24" s="350"/>
      <c r="M24" s="350"/>
      <c r="N24" s="350"/>
      <c r="O24" s="350"/>
      <c r="P24" s="351"/>
      <c r="Q24" s="351"/>
      <c r="R24" s="351"/>
      <c r="S24" s="351"/>
      <c r="T24" s="351"/>
      <c r="U24" s="349">
        <v>83</v>
      </c>
      <c r="V24" s="348">
        <f t="shared" si="0"/>
        <v>265</v>
      </c>
      <c r="W24" s="348">
        <f t="shared" si="1"/>
        <v>265</v>
      </c>
    </row>
    <row r="25" spans="1:23" ht="25.5" x14ac:dyDescent="0.25">
      <c r="A25" s="547"/>
      <c r="B25" s="546"/>
      <c r="C25" s="346" t="s">
        <v>198</v>
      </c>
      <c r="D25" s="349"/>
      <c r="E25" s="349"/>
      <c r="F25" s="350">
        <v>129</v>
      </c>
      <c r="G25" s="350">
        <v>34</v>
      </c>
      <c r="H25" s="350"/>
      <c r="I25" s="350"/>
      <c r="J25" s="350"/>
      <c r="K25" s="350"/>
      <c r="L25" s="350"/>
      <c r="M25" s="350"/>
      <c r="N25" s="350"/>
      <c r="O25" s="350"/>
      <c r="P25" s="351"/>
      <c r="Q25" s="351"/>
      <c r="R25" s="351"/>
      <c r="S25" s="351"/>
      <c r="T25" s="351"/>
      <c r="U25" s="351"/>
      <c r="V25" s="348">
        <f t="shared" si="0"/>
        <v>163</v>
      </c>
      <c r="W25" s="348">
        <f t="shared" si="1"/>
        <v>163</v>
      </c>
    </row>
    <row r="26" spans="1:23" x14ac:dyDescent="0.25">
      <c r="A26" s="545" t="s">
        <v>86</v>
      </c>
      <c r="B26" s="545"/>
      <c r="C26" s="545"/>
      <c r="D26" s="352">
        <f>SUM(D4:D25)</f>
        <v>3271</v>
      </c>
      <c r="E26" s="352">
        <f>SUM(E4:E25)</f>
        <v>3323</v>
      </c>
      <c r="F26" s="353">
        <f t="shared" ref="F26:U26" si="2">SUM(F4:F25)</f>
        <v>4416</v>
      </c>
      <c r="G26" s="353">
        <f t="shared" si="2"/>
        <v>985</v>
      </c>
      <c r="H26" s="353">
        <f t="shared" si="2"/>
        <v>549</v>
      </c>
      <c r="I26" s="353">
        <f t="shared" si="2"/>
        <v>700</v>
      </c>
      <c r="J26" s="353">
        <f t="shared" si="2"/>
        <v>377</v>
      </c>
      <c r="K26" s="353">
        <f t="shared" si="2"/>
        <v>234</v>
      </c>
      <c r="L26" s="353">
        <f t="shared" si="2"/>
        <v>454</v>
      </c>
      <c r="M26" s="353">
        <f t="shared" si="2"/>
        <v>422</v>
      </c>
      <c r="N26" s="353">
        <f t="shared" si="2"/>
        <v>39</v>
      </c>
      <c r="O26" s="353">
        <f t="shared" si="2"/>
        <v>12</v>
      </c>
      <c r="P26" s="353">
        <f t="shared" si="2"/>
        <v>2894</v>
      </c>
      <c r="Q26" s="353">
        <f t="shared" si="2"/>
        <v>408</v>
      </c>
      <c r="R26" s="353">
        <f t="shared" si="2"/>
        <v>421</v>
      </c>
      <c r="S26" s="353">
        <f t="shared" si="2"/>
        <v>496</v>
      </c>
      <c r="T26" s="353">
        <f t="shared" si="2"/>
        <v>389</v>
      </c>
      <c r="U26" s="353">
        <f t="shared" si="2"/>
        <v>2001</v>
      </c>
      <c r="V26" s="353">
        <f>U26+T26+S26+Q26+P26+O26+N26+M26+L26+K26+J26+I26+H26+G26+F26+D26</f>
        <v>17647</v>
      </c>
      <c r="W26" s="353">
        <f>U26+T26+S26+R26+P26+O26+N26+M26+L26+K26+J26+I26+H26+G26+F26+E26</f>
        <v>17712</v>
      </c>
    </row>
    <row r="29" spans="1:23" ht="15.75" x14ac:dyDescent="0.25">
      <c r="A29" s="250" t="s">
        <v>199</v>
      </c>
    </row>
    <row r="30" spans="1:23" ht="38.25" x14ac:dyDescent="0.25">
      <c r="A30" s="344" t="s">
        <v>152</v>
      </c>
      <c r="B30" s="344" t="s">
        <v>153</v>
      </c>
      <c r="C30" s="344" t="s">
        <v>154</v>
      </c>
      <c r="D30" s="344" t="s">
        <v>19</v>
      </c>
      <c r="E30" s="344" t="s">
        <v>20</v>
      </c>
      <c r="F30" s="344" t="s">
        <v>22</v>
      </c>
      <c r="G30" s="344" t="s">
        <v>24</v>
      </c>
      <c r="H30" s="344" t="s">
        <v>30</v>
      </c>
      <c r="I30" s="344" t="s">
        <v>28</v>
      </c>
      <c r="J30" s="344" t="s">
        <v>29</v>
      </c>
      <c r="K30" s="344" t="s">
        <v>31</v>
      </c>
      <c r="L30" s="344" t="s">
        <v>32</v>
      </c>
      <c r="M30" s="344" t="s">
        <v>33</v>
      </c>
      <c r="N30" s="344" t="s">
        <v>136</v>
      </c>
      <c r="O30" s="344" t="s">
        <v>23</v>
      </c>
      <c r="P30" s="344" t="s">
        <v>200</v>
      </c>
      <c r="Q30" s="344" t="s">
        <v>158</v>
      </c>
      <c r="R30" s="344" t="s">
        <v>26</v>
      </c>
      <c r="S30" s="344" t="s">
        <v>25</v>
      </c>
      <c r="T30" s="344" t="s">
        <v>21</v>
      </c>
      <c r="U30" s="344" t="s">
        <v>159</v>
      </c>
      <c r="V30" s="344" t="s">
        <v>201</v>
      </c>
    </row>
    <row r="31" spans="1:23" ht="25.5" x14ac:dyDescent="0.25">
      <c r="A31" s="345" t="s">
        <v>161</v>
      </c>
      <c r="B31" s="345" t="s">
        <v>162</v>
      </c>
      <c r="C31" s="345" t="s">
        <v>163</v>
      </c>
      <c r="D31" s="345">
        <v>67</v>
      </c>
      <c r="E31" s="345"/>
      <c r="F31" s="345">
        <v>105</v>
      </c>
      <c r="G31" s="345">
        <v>95</v>
      </c>
      <c r="H31" s="345">
        <v>49</v>
      </c>
      <c r="I31" s="345"/>
      <c r="J31" s="345"/>
      <c r="K31" s="345"/>
      <c r="L31" s="345"/>
      <c r="M31" s="345"/>
      <c r="N31" s="345"/>
      <c r="O31" s="347"/>
      <c r="P31" s="347"/>
      <c r="Q31" s="346"/>
      <c r="R31" s="347"/>
      <c r="S31" s="347"/>
      <c r="T31" s="346">
        <v>30</v>
      </c>
      <c r="U31" s="354">
        <f>T31+S31+R31+P31+O31+N31+M31+L31+K31+J31+I31+H31+G31+F31+E31+D31</f>
        <v>346</v>
      </c>
      <c r="V31" s="354">
        <f>D31+E31+F31+G31+H31+I31+J31+K31+L31+M31+N31+O31+Q31+R31+S31+T31</f>
        <v>346</v>
      </c>
    </row>
    <row r="32" spans="1:23" x14ac:dyDescent="0.25">
      <c r="A32" s="547" t="s">
        <v>164</v>
      </c>
      <c r="B32" s="546" t="s">
        <v>165</v>
      </c>
      <c r="C32" s="345" t="s">
        <v>166</v>
      </c>
      <c r="D32" s="350"/>
      <c r="E32" s="350"/>
      <c r="F32" s="350">
        <v>17</v>
      </c>
      <c r="G32" s="350">
        <v>10</v>
      </c>
      <c r="H32" s="350">
        <v>6</v>
      </c>
      <c r="I32" s="350"/>
      <c r="J32" s="350"/>
      <c r="K32" s="350"/>
      <c r="L32" s="350"/>
      <c r="M32" s="350"/>
      <c r="N32" s="350"/>
      <c r="O32" s="351"/>
      <c r="P32" s="349">
        <v>90</v>
      </c>
      <c r="Q32" s="349">
        <v>91</v>
      </c>
      <c r="R32" s="349">
        <v>200</v>
      </c>
      <c r="S32" s="349">
        <v>70</v>
      </c>
      <c r="T32" s="349"/>
      <c r="U32" s="354">
        <f t="shared" ref="U32:U52" si="3">T32+S32+R32+P32+O32+N32+M32+L32+K32+J32+I32+H32+G32+F32+E32+D32</f>
        <v>393</v>
      </c>
      <c r="V32" s="354">
        <f t="shared" ref="V32:V52" si="4">D32+E32+F32+G32+H32+I32+J32+K32+L32+M32+N32+O32+Q32+R32+S32+T32</f>
        <v>394</v>
      </c>
    </row>
    <row r="33" spans="1:22" ht="25.5" x14ac:dyDescent="0.25">
      <c r="A33" s="547"/>
      <c r="B33" s="546"/>
      <c r="C33" s="345" t="s">
        <v>167</v>
      </c>
      <c r="D33" s="350">
        <v>327</v>
      </c>
      <c r="E33" s="350">
        <v>2</v>
      </c>
      <c r="F33" s="350">
        <v>51</v>
      </c>
      <c r="G33" s="350">
        <v>26</v>
      </c>
      <c r="H33" s="350"/>
      <c r="I33" s="350"/>
      <c r="J33" s="350"/>
      <c r="K33" s="350">
        <v>22</v>
      </c>
      <c r="L33" s="350"/>
      <c r="M33" s="350"/>
      <c r="N33" s="350"/>
      <c r="O33" s="351"/>
      <c r="P33" s="351"/>
      <c r="Q33" s="351"/>
      <c r="R33" s="351"/>
      <c r="S33" s="351"/>
      <c r="T33" s="349"/>
      <c r="U33" s="354">
        <f t="shared" si="3"/>
        <v>428</v>
      </c>
      <c r="V33" s="354">
        <f t="shared" si="4"/>
        <v>428</v>
      </c>
    </row>
    <row r="34" spans="1:22" ht="25.5" x14ac:dyDescent="0.25">
      <c r="A34" s="546" t="s">
        <v>168</v>
      </c>
      <c r="B34" s="546" t="s">
        <v>169</v>
      </c>
      <c r="C34" s="345" t="s">
        <v>170</v>
      </c>
      <c r="D34" s="345">
        <v>120</v>
      </c>
      <c r="E34" s="345">
        <v>51</v>
      </c>
      <c r="F34" s="345">
        <v>30</v>
      </c>
      <c r="G34" s="345"/>
      <c r="H34" s="345"/>
      <c r="I34" s="345"/>
      <c r="J34" s="345"/>
      <c r="K34" s="345"/>
      <c r="L34" s="345"/>
      <c r="M34" s="345"/>
      <c r="N34" s="345"/>
      <c r="O34" s="346">
        <v>3</v>
      </c>
      <c r="P34" s="345"/>
      <c r="Q34" s="347"/>
      <c r="R34" s="347"/>
      <c r="S34" s="347"/>
      <c r="T34" s="346">
        <v>85</v>
      </c>
      <c r="U34" s="354">
        <f t="shared" si="3"/>
        <v>289</v>
      </c>
      <c r="V34" s="354">
        <f t="shared" si="4"/>
        <v>289</v>
      </c>
    </row>
    <row r="35" spans="1:22" ht="38.25" x14ac:dyDescent="0.25">
      <c r="A35" s="546"/>
      <c r="B35" s="546"/>
      <c r="C35" s="345" t="s">
        <v>171</v>
      </c>
      <c r="D35" s="345">
        <v>44</v>
      </c>
      <c r="E35" s="345"/>
      <c r="F35" s="345"/>
      <c r="G35" s="345"/>
      <c r="H35" s="345">
        <v>13</v>
      </c>
      <c r="I35" s="345"/>
      <c r="J35" s="345"/>
      <c r="K35" s="345"/>
      <c r="L35" s="345">
        <v>35</v>
      </c>
      <c r="M35" s="345"/>
      <c r="N35" s="345"/>
      <c r="O35" s="347"/>
      <c r="P35" s="347"/>
      <c r="Q35" s="347"/>
      <c r="R35" s="347"/>
      <c r="S35" s="347"/>
      <c r="T35" s="346"/>
      <c r="U35" s="354">
        <f t="shared" si="3"/>
        <v>92</v>
      </c>
      <c r="V35" s="354">
        <f t="shared" si="4"/>
        <v>92</v>
      </c>
    </row>
    <row r="36" spans="1:22" ht="25.5" x14ac:dyDescent="0.25">
      <c r="A36" s="546"/>
      <c r="B36" s="546"/>
      <c r="C36" s="345" t="s">
        <v>172</v>
      </c>
      <c r="D36" s="345">
        <v>68</v>
      </c>
      <c r="E36" s="345">
        <v>122</v>
      </c>
      <c r="F36" s="345"/>
      <c r="G36" s="345">
        <v>15</v>
      </c>
      <c r="H36" s="345">
        <v>5</v>
      </c>
      <c r="I36" s="345"/>
      <c r="J36" s="345"/>
      <c r="K36" s="345">
        <v>29</v>
      </c>
      <c r="L36" s="345">
        <v>8</v>
      </c>
      <c r="M36" s="345">
        <v>15</v>
      </c>
      <c r="N36" s="345"/>
      <c r="O36" s="346">
        <v>35</v>
      </c>
      <c r="P36" s="346"/>
      <c r="Q36" s="347"/>
      <c r="R36" s="347"/>
      <c r="S36" s="347"/>
      <c r="T36" s="346">
        <v>30</v>
      </c>
      <c r="U36" s="354">
        <f t="shared" si="3"/>
        <v>327</v>
      </c>
      <c r="V36" s="354">
        <f t="shared" si="4"/>
        <v>327</v>
      </c>
    </row>
    <row r="37" spans="1:22" x14ac:dyDescent="0.25">
      <c r="A37" s="546"/>
      <c r="B37" s="546"/>
      <c r="C37" s="345" t="s">
        <v>173</v>
      </c>
      <c r="D37" s="350">
        <v>74</v>
      </c>
      <c r="E37" s="350"/>
      <c r="F37" s="350">
        <v>6</v>
      </c>
      <c r="G37" s="350"/>
      <c r="H37" s="350">
        <v>16</v>
      </c>
      <c r="I37" s="350"/>
      <c r="J37" s="350"/>
      <c r="K37" s="350"/>
      <c r="L37" s="350"/>
      <c r="M37" s="350"/>
      <c r="N37" s="350"/>
      <c r="O37" s="351"/>
      <c r="P37" s="351"/>
      <c r="Q37" s="351"/>
      <c r="R37" s="351"/>
      <c r="S37" s="351"/>
      <c r="T37" s="349"/>
      <c r="U37" s="354">
        <f t="shared" si="3"/>
        <v>96</v>
      </c>
      <c r="V37" s="354">
        <f t="shared" si="4"/>
        <v>96</v>
      </c>
    </row>
    <row r="38" spans="1:22" ht="25.5" x14ac:dyDescent="0.25">
      <c r="A38" s="546" t="s">
        <v>174</v>
      </c>
      <c r="B38" s="546" t="s">
        <v>175</v>
      </c>
      <c r="C38" s="345" t="s">
        <v>176</v>
      </c>
      <c r="D38" s="350">
        <v>73</v>
      </c>
      <c r="E38" s="350"/>
      <c r="F38" s="350">
        <v>21</v>
      </c>
      <c r="G38" s="350"/>
      <c r="H38" s="350"/>
      <c r="I38" s="350"/>
      <c r="J38" s="350"/>
      <c r="K38" s="350"/>
      <c r="L38" s="350"/>
      <c r="M38" s="350"/>
      <c r="N38" s="350"/>
      <c r="O38" s="349">
        <v>6</v>
      </c>
      <c r="P38" s="349"/>
      <c r="Q38" s="351"/>
      <c r="R38" s="351"/>
      <c r="S38" s="351"/>
      <c r="T38" s="349"/>
      <c r="U38" s="354">
        <f t="shared" si="3"/>
        <v>100</v>
      </c>
      <c r="V38" s="354">
        <f t="shared" si="4"/>
        <v>100</v>
      </c>
    </row>
    <row r="39" spans="1:22" x14ac:dyDescent="0.25">
      <c r="A39" s="546"/>
      <c r="B39" s="546"/>
      <c r="C39" s="345" t="s">
        <v>177</v>
      </c>
      <c r="D39" s="350">
        <v>157</v>
      </c>
      <c r="E39" s="350">
        <v>6</v>
      </c>
      <c r="F39" s="350">
        <v>15</v>
      </c>
      <c r="G39" s="350"/>
      <c r="H39" s="350"/>
      <c r="I39" s="350"/>
      <c r="J39" s="350"/>
      <c r="K39" s="350"/>
      <c r="L39" s="350"/>
      <c r="M39" s="350"/>
      <c r="N39" s="350"/>
      <c r="O39" s="351"/>
      <c r="P39" s="351"/>
      <c r="Q39" s="351"/>
      <c r="R39" s="351"/>
      <c r="S39" s="351"/>
      <c r="T39" s="349"/>
      <c r="U39" s="354">
        <f t="shared" si="3"/>
        <v>178</v>
      </c>
      <c r="V39" s="354">
        <f t="shared" si="4"/>
        <v>178</v>
      </c>
    </row>
    <row r="40" spans="1:22" ht="25.5" x14ac:dyDescent="0.25">
      <c r="A40" s="546"/>
      <c r="B40" s="546"/>
      <c r="C40" s="345" t="s">
        <v>178</v>
      </c>
      <c r="D40" s="350">
        <v>30</v>
      </c>
      <c r="E40" s="350">
        <v>20</v>
      </c>
      <c r="F40" s="350">
        <v>6</v>
      </c>
      <c r="G40" s="350"/>
      <c r="H40" s="350"/>
      <c r="I40" s="350"/>
      <c r="J40" s="350"/>
      <c r="K40" s="350"/>
      <c r="L40" s="350"/>
      <c r="M40" s="350"/>
      <c r="N40" s="350"/>
      <c r="O40" s="351"/>
      <c r="P40" s="351"/>
      <c r="Q40" s="351"/>
      <c r="R40" s="351"/>
      <c r="S40" s="351"/>
      <c r="T40" s="349"/>
      <c r="U40" s="354">
        <f t="shared" si="3"/>
        <v>56</v>
      </c>
      <c r="V40" s="354">
        <f t="shared" si="4"/>
        <v>56</v>
      </c>
    </row>
    <row r="41" spans="1:22" x14ac:dyDescent="0.25">
      <c r="A41" s="546"/>
      <c r="B41" s="546"/>
      <c r="C41" s="345" t="s">
        <v>179</v>
      </c>
      <c r="D41" s="350">
        <v>121</v>
      </c>
      <c r="E41" s="350">
        <v>252</v>
      </c>
      <c r="F41" s="350">
        <v>11</v>
      </c>
      <c r="G41" s="350">
        <v>11</v>
      </c>
      <c r="H41" s="350">
        <v>27</v>
      </c>
      <c r="I41" s="350"/>
      <c r="J41" s="350"/>
      <c r="K41" s="350">
        <v>9</v>
      </c>
      <c r="L41" s="350">
        <v>29</v>
      </c>
      <c r="M41" s="350"/>
      <c r="N41" s="350"/>
      <c r="O41" s="351"/>
      <c r="P41" s="351"/>
      <c r="Q41" s="351"/>
      <c r="R41" s="351"/>
      <c r="S41" s="351"/>
      <c r="T41" s="349"/>
      <c r="U41" s="354">
        <f t="shared" si="3"/>
        <v>460</v>
      </c>
      <c r="V41" s="354">
        <f t="shared" si="4"/>
        <v>460</v>
      </c>
    </row>
    <row r="42" spans="1:22" ht="25.5" x14ac:dyDescent="0.25">
      <c r="A42" s="547" t="s">
        <v>180</v>
      </c>
      <c r="B42" s="546" t="s">
        <v>181</v>
      </c>
      <c r="C42" s="345" t="s">
        <v>182</v>
      </c>
      <c r="D42" s="350"/>
      <c r="E42" s="350">
        <v>491</v>
      </c>
      <c r="F42" s="350"/>
      <c r="G42" s="350"/>
      <c r="H42" s="350">
        <v>21</v>
      </c>
      <c r="I42" s="350"/>
      <c r="J42" s="350">
        <v>18</v>
      </c>
      <c r="K42" s="350">
        <v>8</v>
      </c>
      <c r="L42" s="350"/>
      <c r="M42" s="350"/>
      <c r="N42" s="350"/>
      <c r="O42" s="351"/>
      <c r="P42" s="351"/>
      <c r="Q42" s="351"/>
      <c r="R42" s="351"/>
      <c r="S42" s="351"/>
      <c r="T42" s="349">
        <v>75</v>
      </c>
      <c r="U42" s="354">
        <f t="shared" si="3"/>
        <v>613</v>
      </c>
      <c r="V42" s="354">
        <f t="shared" si="4"/>
        <v>613</v>
      </c>
    </row>
    <row r="43" spans="1:22" ht="25.5" x14ac:dyDescent="0.25">
      <c r="A43" s="547"/>
      <c r="B43" s="546"/>
      <c r="C43" s="345" t="s">
        <v>183</v>
      </c>
      <c r="D43" s="350"/>
      <c r="E43" s="350">
        <v>37</v>
      </c>
      <c r="F43" s="350"/>
      <c r="G43" s="350"/>
      <c r="H43" s="350"/>
      <c r="I43" s="350"/>
      <c r="J43" s="350"/>
      <c r="K43" s="350"/>
      <c r="L43" s="350"/>
      <c r="M43" s="350"/>
      <c r="N43" s="350"/>
      <c r="O43" s="351"/>
      <c r="P43" s="351"/>
      <c r="Q43" s="351"/>
      <c r="R43" s="351"/>
      <c r="S43" s="351"/>
      <c r="T43" s="349">
        <v>44</v>
      </c>
      <c r="U43" s="354">
        <f t="shared" si="3"/>
        <v>81</v>
      </c>
      <c r="V43" s="354">
        <f t="shared" si="4"/>
        <v>81</v>
      </c>
    </row>
    <row r="44" spans="1:22" ht="25.5" x14ac:dyDescent="0.25">
      <c r="A44" s="547"/>
      <c r="B44" s="546"/>
      <c r="C44" s="345" t="s">
        <v>184</v>
      </c>
      <c r="D44" s="350">
        <v>17</v>
      </c>
      <c r="E44" s="350">
        <v>241</v>
      </c>
      <c r="F44" s="350"/>
      <c r="G44" s="350"/>
      <c r="H44" s="350"/>
      <c r="I44" s="350"/>
      <c r="J44" s="350"/>
      <c r="K44" s="350"/>
      <c r="L44" s="350"/>
      <c r="M44" s="350"/>
      <c r="N44" s="350"/>
      <c r="O44" s="351"/>
      <c r="P44" s="351"/>
      <c r="Q44" s="351"/>
      <c r="R44" s="351"/>
      <c r="S44" s="351"/>
      <c r="T44" s="349">
        <v>52</v>
      </c>
      <c r="U44" s="354">
        <f t="shared" si="3"/>
        <v>310</v>
      </c>
      <c r="V44" s="354">
        <f t="shared" si="4"/>
        <v>310</v>
      </c>
    </row>
    <row r="45" spans="1:22" ht="38.25" x14ac:dyDescent="0.25">
      <c r="A45" s="546" t="s">
        <v>185</v>
      </c>
      <c r="B45" s="546" t="s">
        <v>186</v>
      </c>
      <c r="C45" s="345" t="s">
        <v>187</v>
      </c>
      <c r="D45" s="345"/>
      <c r="E45" s="345"/>
      <c r="F45" s="345"/>
      <c r="G45" s="345"/>
      <c r="H45" s="345"/>
      <c r="I45" s="345"/>
      <c r="J45" s="345"/>
      <c r="K45" s="345"/>
      <c r="L45" s="345"/>
      <c r="M45" s="345"/>
      <c r="N45" s="345"/>
      <c r="O45" s="347"/>
      <c r="P45" s="347"/>
      <c r="Q45" s="347"/>
      <c r="R45" s="347"/>
      <c r="S45" s="347"/>
      <c r="T45" s="346">
        <v>88</v>
      </c>
      <c r="U45" s="354">
        <f t="shared" si="3"/>
        <v>88</v>
      </c>
      <c r="V45" s="354">
        <f t="shared" si="4"/>
        <v>88</v>
      </c>
    </row>
    <row r="46" spans="1:22" x14ac:dyDescent="0.25">
      <c r="A46" s="546"/>
      <c r="B46" s="546"/>
      <c r="C46" s="345" t="s">
        <v>188</v>
      </c>
      <c r="D46" s="345"/>
      <c r="E46" s="345"/>
      <c r="F46" s="345"/>
      <c r="G46" s="345"/>
      <c r="H46" s="345"/>
      <c r="I46" s="345"/>
      <c r="J46" s="345"/>
      <c r="K46" s="345"/>
      <c r="L46" s="345"/>
      <c r="M46" s="345"/>
      <c r="N46" s="345"/>
      <c r="O46" s="347"/>
      <c r="P46" s="347"/>
      <c r="Q46" s="347"/>
      <c r="R46" s="347"/>
      <c r="S46" s="347"/>
      <c r="T46" s="346"/>
      <c r="U46" s="354"/>
      <c r="V46" s="354"/>
    </row>
    <row r="47" spans="1:22" x14ac:dyDescent="0.25">
      <c r="A47" s="547" t="s">
        <v>189</v>
      </c>
      <c r="B47" s="546" t="s">
        <v>190</v>
      </c>
      <c r="C47" s="345" t="s">
        <v>191</v>
      </c>
      <c r="D47" s="350">
        <v>34</v>
      </c>
      <c r="E47" s="350"/>
      <c r="F47" s="350"/>
      <c r="G47" s="350"/>
      <c r="H47" s="350"/>
      <c r="I47" s="350">
        <v>13</v>
      </c>
      <c r="J47" s="350"/>
      <c r="K47" s="350"/>
      <c r="L47" s="350"/>
      <c r="M47" s="350"/>
      <c r="N47" s="350"/>
      <c r="O47" s="349">
        <v>175</v>
      </c>
      <c r="P47" s="349"/>
      <c r="Q47" s="351"/>
      <c r="R47" s="351"/>
      <c r="S47" s="351"/>
      <c r="T47" s="349">
        <v>19</v>
      </c>
      <c r="U47" s="354">
        <f t="shared" si="3"/>
        <v>241</v>
      </c>
      <c r="V47" s="354">
        <f t="shared" si="4"/>
        <v>241</v>
      </c>
    </row>
    <row r="48" spans="1:22" x14ac:dyDescent="0.25">
      <c r="A48" s="547"/>
      <c r="B48" s="546"/>
      <c r="C48" s="345" t="s">
        <v>192</v>
      </c>
      <c r="D48" s="350">
        <v>12</v>
      </c>
      <c r="E48" s="350"/>
      <c r="F48" s="350"/>
      <c r="G48" s="350">
        <v>6</v>
      </c>
      <c r="H48" s="350"/>
      <c r="I48" s="350"/>
      <c r="J48" s="350"/>
      <c r="K48" s="350"/>
      <c r="L48" s="350"/>
      <c r="M48" s="350"/>
      <c r="N48" s="350"/>
      <c r="O48" s="349">
        <v>1</v>
      </c>
      <c r="P48" s="349"/>
      <c r="Q48" s="351"/>
      <c r="R48" s="351"/>
      <c r="S48" s="351"/>
      <c r="T48" s="349"/>
      <c r="U48" s="354">
        <f t="shared" si="3"/>
        <v>19</v>
      </c>
      <c r="V48" s="354">
        <f t="shared" si="4"/>
        <v>19</v>
      </c>
    </row>
    <row r="49" spans="1:22" ht="25.5" x14ac:dyDescent="0.25">
      <c r="A49" s="547" t="s">
        <v>193</v>
      </c>
      <c r="B49" s="546" t="s">
        <v>194</v>
      </c>
      <c r="C49" s="345" t="s">
        <v>195</v>
      </c>
      <c r="D49" s="350"/>
      <c r="E49" s="350">
        <v>12</v>
      </c>
      <c r="F49" s="350"/>
      <c r="G49" s="350"/>
      <c r="H49" s="350"/>
      <c r="I49" s="350">
        <v>51</v>
      </c>
      <c r="J49" s="350"/>
      <c r="K49" s="350"/>
      <c r="L49" s="350">
        <v>30</v>
      </c>
      <c r="M49" s="350"/>
      <c r="N49" s="350"/>
      <c r="O49" s="351"/>
      <c r="P49" s="351"/>
      <c r="Q49" s="351"/>
      <c r="R49" s="351"/>
      <c r="S49" s="351"/>
      <c r="T49" s="349"/>
      <c r="U49" s="354">
        <f t="shared" si="3"/>
        <v>93</v>
      </c>
      <c r="V49" s="354">
        <f t="shared" si="4"/>
        <v>93</v>
      </c>
    </row>
    <row r="50" spans="1:22" x14ac:dyDescent="0.25">
      <c r="A50" s="547"/>
      <c r="B50" s="546"/>
      <c r="C50" s="345" t="s">
        <v>197</v>
      </c>
      <c r="D50" s="350">
        <v>49</v>
      </c>
      <c r="E50" s="350">
        <v>60</v>
      </c>
      <c r="F50" s="350">
        <v>20</v>
      </c>
      <c r="G50" s="350">
        <v>20</v>
      </c>
      <c r="H50" s="350"/>
      <c r="I50" s="350"/>
      <c r="J50" s="350"/>
      <c r="K50" s="350"/>
      <c r="L50" s="350"/>
      <c r="M50" s="350"/>
      <c r="N50" s="350"/>
      <c r="O50" s="351"/>
      <c r="P50" s="351"/>
      <c r="Q50" s="351"/>
      <c r="R50" s="351"/>
      <c r="S50" s="351"/>
      <c r="T50" s="349">
        <v>32</v>
      </c>
      <c r="U50" s="354">
        <f t="shared" si="3"/>
        <v>181</v>
      </c>
      <c r="V50" s="354">
        <f t="shared" si="4"/>
        <v>181</v>
      </c>
    </row>
    <row r="51" spans="1:22" ht="25.5" x14ac:dyDescent="0.25">
      <c r="A51" s="547"/>
      <c r="B51" s="546"/>
      <c r="C51" s="345" t="s">
        <v>198</v>
      </c>
      <c r="D51" s="350">
        <v>24</v>
      </c>
      <c r="E51" s="350">
        <v>73</v>
      </c>
      <c r="F51" s="350">
        <v>17</v>
      </c>
      <c r="G51" s="350"/>
      <c r="H51" s="350"/>
      <c r="I51" s="350"/>
      <c r="J51" s="350"/>
      <c r="K51" s="350"/>
      <c r="L51" s="350"/>
      <c r="M51" s="350"/>
      <c r="N51" s="350"/>
      <c r="O51" s="351"/>
      <c r="P51" s="351"/>
      <c r="Q51" s="351"/>
      <c r="R51" s="351"/>
      <c r="S51" s="351"/>
      <c r="T51" s="349"/>
      <c r="U51" s="354">
        <f t="shared" si="3"/>
        <v>114</v>
      </c>
      <c r="V51" s="354">
        <f t="shared" si="4"/>
        <v>114</v>
      </c>
    </row>
    <row r="52" spans="1:22" x14ac:dyDescent="0.25">
      <c r="A52" s="545" t="s">
        <v>86</v>
      </c>
      <c r="B52" s="545"/>
      <c r="C52" s="545"/>
      <c r="D52" s="353">
        <f>SUM(D31:D51)</f>
        <v>1217</v>
      </c>
      <c r="E52" s="353">
        <f t="shared" ref="E52:T52" si="5">SUM(E31:E51)</f>
        <v>1367</v>
      </c>
      <c r="F52" s="353">
        <f t="shared" si="5"/>
        <v>299</v>
      </c>
      <c r="G52" s="353">
        <f t="shared" si="5"/>
        <v>183</v>
      </c>
      <c r="H52" s="353">
        <f t="shared" si="5"/>
        <v>137</v>
      </c>
      <c r="I52" s="353">
        <f t="shared" si="5"/>
        <v>64</v>
      </c>
      <c r="J52" s="353">
        <f t="shared" si="5"/>
        <v>18</v>
      </c>
      <c r="K52" s="353">
        <f t="shared" si="5"/>
        <v>68</v>
      </c>
      <c r="L52" s="353">
        <f t="shared" si="5"/>
        <v>102</v>
      </c>
      <c r="M52" s="353">
        <f t="shared" si="5"/>
        <v>15</v>
      </c>
      <c r="N52" s="353">
        <f t="shared" si="5"/>
        <v>0</v>
      </c>
      <c r="O52" s="353">
        <f t="shared" si="5"/>
        <v>220</v>
      </c>
      <c r="P52" s="353">
        <f t="shared" si="5"/>
        <v>90</v>
      </c>
      <c r="Q52" s="353">
        <f t="shared" si="5"/>
        <v>91</v>
      </c>
      <c r="R52" s="353">
        <f t="shared" si="5"/>
        <v>200</v>
      </c>
      <c r="S52" s="353">
        <f t="shared" si="5"/>
        <v>70</v>
      </c>
      <c r="T52" s="353">
        <f t="shared" si="5"/>
        <v>455</v>
      </c>
      <c r="U52" s="355">
        <f t="shared" si="3"/>
        <v>4505</v>
      </c>
      <c r="V52" s="355">
        <f t="shared" si="4"/>
        <v>4506</v>
      </c>
    </row>
    <row r="55" spans="1:22" ht="15.75" x14ac:dyDescent="0.25">
      <c r="A55" s="356" t="s">
        <v>202</v>
      </c>
    </row>
    <row r="56" spans="1:22" ht="38.25" x14ac:dyDescent="0.25">
      <c r="A56" s="344" t="s">
        <v>152</v>
      </c>
      <c r="B56" s="344" t="s">
        <v>153</v>
      </c>
      <c r="C56" s="344" t="s">
        <v>154</v>
      </c>
      <c r="D56" s="344" t="s">
        <v>19</v>
      </c>
      <c r="E56" s="344" t="s">
        <v>20</v>
      </c>
      <c r="F56" s="344" t="s">
        <v>22</v>
      </c>
      <c r="G56" s="344" t="s">
        <v>24</v>
      </c>
      <c r="H56" s="344" t="s">
        <v>30</v>
      </c>
      <c r="I56" s="344" t="s">
        <v>28</v>
      </c>
      <c r="J56" s="344" t="s">
        <v>29</v>
      </c>
      <c r="K56" s="344" t="s">
        <v>31</v>
      </c>
      <c r="L56" s="344" t="s">
        <v>32</v>
      </c>
      <c r="M56" s="344" t="s">
        <v>33</v>
      </c>
      <c r="N56" s="344" t="s">
        <v>136</v>
      </c>
      <c r="O56" s="344" t="s">
        <v>23</v>
      </c>
      <c r="P56" s="344" t="s">
        <v>203</v>
      </c>
      <c r="Q56" s="344" t="s">
        <v>204</v>
      </c>
      <c r="R56" s="344" t="s">
        <v>26</v>
      </c>
      <c r="S56" s="344" t="s">
        <v>25</v>
      </c>
      <c r="T56" s="344" t="s">
        <v>21</v>
      </c>
      <c r="U56" s="344" t="s">
        <v>205</v>
      </c>
      <c r="V56" s="344" t="s">
        <v>206</v>
      </c>
    </row>
    <row r="57" spans="1:22" ht="25.5" x14ac:dyDescent="0.25">
      <c r="A57" s="345" t="s">
        <v>161</v>
      </c>
      <c r="B57" s="345" t="s">
        <v>162</v>
      </c>
      <c r="C57" s="345" t="s">
        <v>163</v>
      </c>
      <c r="D57" s="345">
        <v>34</v>
      </c>
      <c r="E57" s="345"/>
      <c r="F57" s="345">
        <v>5</v>
      </c>
      <c r="G57" s="345">
        <v>6</v>
      </c>
      <c r="H57" s="345">
        <v>5</v>
      </c>
      <c r="I57" s="345"/>
      <c r="J57" s="345"/>
      <c r="K57" s="345"/>
      <c r="L57" s="345"/>
      <c r="M57" s="345"/>
      <c r="N57" s="345"/>
      <c r="O57" s="347"/>
      <c r="P57" s="347"/>
      <c r="Q57" s="347"/>
      <c r="R57" s="347"/>
      <c r="S57" s="347"/>
      <c r="T57" s="346">
        <v>8</v>
      </c>
      <c r="U57" s="348">
        <f>D57+E57+F57+G57+H57+I57+J57+K57+L57+M57+N57+O57+P57+R57+S57+T57</f>
        <v>58</v>
      </c>
      <c r="V57" s="348">
        <f>D57+E57+F57+G57+H57+I57+J57+K57+L57+M57+N57+O57+Q57+R57+S57+T57</f>
        <v>58</v>
      </c>
    </row>
    <row r="58" spans="1:22" x14ac:dyDescent="0.25">
      <c r="A58" s="547" t="s">
        <v>164</v>
      </c>
      <c r="B58" s="546" t="s">
        <v>165</v>
      </c>
      <c r="C58" s="345" t="s">
        <v>166</v>
      </c>
      <c r="D58" s="350"/>
      <c r="E58" s="350"/>
      <c r="F58" s="350"/>
      <c r="G58" s="350">
        <v>2</v>
      </c>
      <c r="H58" s="350"/>
      <c r="I58" s="350"/>
      <c r="J58" s="350"/>
      <c r="K58" s="350"/>
      <c r="L58" s="350"/>
      <c r="M58" s="350"/>
      <c r="N58" s="350"/>
      <c r="O58" s="351"/>
      <c r="P58" s="349">
        <v>10</v>
      </c>
      <c r="Q58" s="349">
        <v>15</v>
      </c>
      <c r="R58" s="349">
        <v>34</v>
      </c>
      <c r="S58" s="349">
        <v>17</v>
      </c>
      <c r="T58" s="349"/>
      <c r="U58" s="348">
        <f t="shared" ref="U58:U78" si="6">D58+E58+F58+G58+H58+I58+J58+K58+L58+M58+N58+O58+P58+R58+S58+T58</f>
        <v>63</v>
      </c>
      <c r="V58" s="348">
        <f t="shared" ref="V58:V78" si="7">D58+E58+F58+G58+H58+I58+J58+K58+L58+M58+N58+O58+Q58+R58+S58+T58</f>
        <v>68</v>
      </c>
    </row>
    <row r="59" spans="1:22" ht="25.5" x14ac:dyDescent="0.25">
      <c r="A59" s="547"/>
      <c r="B59" s="546"/>
      <c r="C59" s="345" t="s">
        <v>167</v>
      </c>
      <c r="D59" s="350">
        <v>60</v>
      </c>
      <c r="E59" s="350"/>
      <c r="F59" s="350">
        <v>21</v>
      </c>
      <c r="G59" s="350">
        <v>6</v>
      </c>
      <c r="H59" s="350"/>
      <c r="I59" s="350"/>
      <c r="J59" s="350"/>
      <c r="K59" s="350">
        <v>9</v>
      </c>
      <c r="L59" s="350"/>
      <c r="M59" s="350"/>
      <c r="N59" s="350"/>
      <c r="O59" s="351"/>
      <c r="P59" s="351"/>
      <c r="Q59" s="351"/>
      <c r="R59" s="351"/>
      <c r="S59" s="351"/>
      <c r="T59" s="349"/>
      <c r="U59" s="348">
        <f t="shared" si="6"/>
        <v>96</v>
      </c>
      <c r="V59" s="348">
        <f t="shared" si="7"/>
        <v>96</v>
      </c>
    </row>
    <row r="60" spans="1:22" ht="25.5" x14ac:dyDescent="0.25">
      <c r="A60" s="546" t="s">
        <v>168</v>
      </c>
      <c r="B60" s="546" t="s">
        <v>169</v>
      </c>
      <c r="C60" s="345" t="s">
        <v>170</v>
      </c>
      <c r="D60" s="345">
        <v>40</v>
      </c>
      <c r="E60" s="345"/>
      <c r="F60" s="345">
        <v>12</v>
      </c>
      <c r="G60" s="345"/>
      <c r="H60" s="345"/>
      <c r="I60" s="345"/>
      <c r="J60" s="345"/>
      <c r="K60" s="345"/>
      <c r="L60" s="345"/>
      <c r="M60" s="345"/>
      <c r="N60" s="345"/>
      <c r="O60" s="346">
        <v>13</v>
      </c>
      <c r="P60" s="346"/>
      <c r="Q60" s="347"/>
      <c r="R60" s="347"/>
      <c r="S60" s="347"/>
      <c r="T60" s="346">
        <v>30</v>
      </c>
      <c r="U60" s="348">
        <f t="shared" si="6"/>
        <v>95</v>
      </c>
      <c r="V60" s="348">
        <f t="shared" si="7"/>
        <v>95</v>
      </c>
    </row>
    <row r="61" spans="1:22" ht="38.25" x14ac:dyDescent="0.25">
      <c r="A61" s="546"/>
      <c r="B61" s="546"/>
      <c r="C61" s="345" t="s">
        <v>171</v>
      </c>
      <c r="D61" s="345">
        <v>9</v>
      </c>
      <c r="E61" s="345"/>
      <c r="F61" s="345"/>
      <c r="G61" s="345"/>
      <c r="H61" s="345"/>
      <c r="I61" s="345"/>
      <c r="J61" s="345"/>
      <c r="K61" s="345"/>
      <c r="L61" s="345"/>
      <c r="M61" s="345"/>
      <c r="N61" s="345"/>
      <c r="O61" s="346"/>
      <c r="P61" s="346"/>
      <c r="Q61" s="347"/>
      <c r="R61" s="347"/>
      <c r="S61" s="347"/>
      <c r="T61" s="347"/>
      <c r="U61" s="348">
        <f t="shared" si="6"/>
        <v>9</v>
      </c>
      <c r="V61" s="348">
        <f t="shared" si="7"/>
        <v>9</v>
      </c>
    </row>
    <row r="62" spans="1:22" ht="25.5" x14ac:dyDescent="0.25">
      <c r="A62" s="546"/>
      <c r="B62" s="546"/>
      <c r="C62" s="345" t="s">
        <v>172</v>
      </c>
      <c r="D62" s="345">
        <v>21</v>
      </c>
      <c r="E62" s="345">
        <v>31</v>
      </c>
      <c r="F62" s="345">
        <v>5</v>
      </c>
      <c r="G62" s="345"/>
      <c r="H62" s="345"/>
      <c r="I62" s="345"/>
      <c r="J62" s="345"/>
      <c r="K62" s="345">
        <v>7</v>
      </c>
      <c r="L62" s="345"/>
      <c r="M62" s="345">
        <v>6</v>
      </c>
      <c r="N62" s="345"/>
      <c r="O62" s="346">
        <v>4</v>
      </c>
      <c r="P62" s="346"/>
      <c r="Q62" s="347"/>
      <c r="R62" s="347"/>
      <c r="S62" s="347"/>
      <c r="T62" s="347"/>
      <c r="U62" s="348">
        <f t="shared" si="6"/>
        <v>74</v>
      </c>
      <c r="V62" s="348">
        <f t="shared" si="7"/>
        <v>74</v>
      </c>
    </row>
    <row r="63" spans="1:22" x14ac:dyDescent="0.25">
      <c r="A63" s="546"/>
      <c r="B63" s="546"/>
      <c r="C63" s="345" t="s">
        <v>173</v>
      </c>
      <c r="D63" s="350">
        <v>25</v>
      </c>
      <c r="E63" s="350"/>
      <c r="F63" s="350">
        <v>4</v>
      </c>
      <c r="G63" s="350"/>
      <c r="H63" s="350"/>
      <c r="I63" s="350"/>
      <c r="J63" s="350"/>
      <c r="K63" s="350"/>
      <c r="L63" s="350"/>
      <c r="M63" s="350"/>
      <c r="N63" s="350"/>
      <c r="O63" s="349">
        <v>6</v>
      </c>
      <c r="P63" s="349"/>
      <c r="Q63" s="351"/>
      <c r="R63" s="351"/>
      <c r="S63" s="351"/>
      <c r="T63" s="351"/>
      <c r="U63" s="348">
        <f t="shared" si="6"/>
        <v>35</v>
      </c>
      <c r="V63" s="348">
        <f t="shared" si="7"/>
        <v>35</v>
      </c>
    </row>
    <row r="64" spans="1:22" ht="25.5" x14ac:dyDescent="0.25">
      <c r="A64" s="546" t="s">
        <v>174</v>
      </c>
      <c r="B64" s="546" t="s">
        <v>175</v>
      </c>
      <c r="C64" s="345" t="s">
        <v>176</v>
      </c>
      <c r="D64" s="350">
        <v>38</v>
      </c>
      <c r="E64" s="350"/>
      <c r="F64" s="350">
        <v>22</v>
      </c>
      <c r="G64" s="350"/>
      <c r="H64" s="350"/>
      <c r="I64" s="350"/>
      <c r="J64" s="350"/>
      <c r="K64" s="350"/>
      <c r="L64" s="350"/>
      <c r="M64" s="350"/>
      <c r="N64" s="350"/>
      <c r="O64" s="351"/>
      <c r="P64" s="351"/>
      <c r="Q64" s="351"/>
      <c r="R64" s="351"/>
      <c r="S64" s="351"/>
      <c r="T64" s="351"/>
      <c r="U64" s="348">
        <f t="shared" si="6"/>
        <v>60</v>
      </c>
      <c r="V64" s="348">
        <f t="shared" si="7"/>
        <v>60</v>
      </c>
    </row>
    <row r="65" spans="1:22" x14ac:dyDescent="0.25">
      <c r="A65" s="546"/>
      <c r="B65" s="546"/>
      <c r="C65" s="345" t="s">
        <v>177</v>
      </c>
      <c r="D65" s="350">
        <v>79</v>
      </c>
      <c r="E65" s="350">
        <v>11</v>
      </c>
      <c r="F65" s="350">
        <v>8</v>
      </c>
      <c r="G65" s="350"/>
      <c r="H65" s="350"/>
      <c r="I65" s="350"/>
      <c r="J65" s="350"/>
      <c r="K65" s="350"/>
      <c r="L65" s="350"/>
      <c r="M65" s="350"/>
      <c r="N65" s="350"/>
      <c r="O65" s="351"/>
      <c r="P65" s="351"/>
      <c r="Q65" s="351"/>
      <c r="R65" s="351"/>
      <c r="S65" s="351"/>
      <c r="T65" s="351"/>
      <c r="U65" s="348">
        <f t="shared" si="6"/>
        <v>98</v>
      </c>
      <c r="V65" s="348">
        <f t="shared" si="7"/>
        <v>98</v>
      </c>
    </row>
    <row r="66" spans="1:22" ht="25.5" x14ac:dyDescent="0.25">
      <c r="A66" s="546"/>
      <c r="B66" s="546"/>
      <c r="C66" s="345" t="s">
        <v>178</v>
      </c>
      <c r="D66" s="350">
        <v>12</v>
      </c>
      <c r="E66" s="350"/>
      <c r="F66" s="350">
        <v>1</v>
      </c>
      <c r="G66" s="350"/>
      <c r="H66" s="350"/>
      <c r="I66" s="350"/>
      <c r="J66" s="350"/>
      <c r="K66" s="350"/>
      <c r="L66" s="350"/>
      <c r="M66" s="350"/>
      <c r="N66" s="350"/>
      <c r="O66" s="351"/>
      <c r="P66" s="351"/>
      <c r="Q66" s="351"/>
      <c r="R66" s="351"/>
      <c r="S66" s="351"/>
      <c r="T66" s="351"/>
      <c r="U66" s="348">
        <f t="shared" si="6"/>
        <v>13</v>
      </c>
      <c r="V66" s="348">
        <f t="shared" si="7"/>
        <v>13</v>
      </c>
    </row>
    <row r="67" spans="1:22" x14ac:dyDescent="0.25">
      <c r="A67" s="546"/>
      <c r="B67" s="546"/>
      <c r="C67" s="345" t="s">
        <v>179</v>
      </c>
      <c r="D67" s="350">
        <v>32</v>
      </c>
      <c r="E67" s="350">
        <v>39</v>
      </c>
      <c r="F67" s="350"/>
      <c r="G67" s="350">
        <v>9</v>
      </c>
      <c r="H67" s="350">
        <v>3</v>
      </c>
      <c r="I67" s="350"/>
      <c r="J67" s="350"/>
      <c r="K67" s="350"/>
      <c r="L67" s="350">
        <v>8</v>
      </c>
      <c r="M67" s="350"/>
      <c r="N67" s="350"/>
      <c r="O67" s="351"/>
      <c r="P67" s="351"/>
      <c r="Q67" s="351"/>
      <c r="R67" s="351"/>
      <c r="S67" s="351"/>
      <c r="T67" s="351"/>
      <c r="U67" s="348">
        <f t="shared" si="6"/>
        <v>91</v>
      </c>
      <c r="V67" s="348">
        <f t="shared" si="7"/>
        <v>91</v>
      </c>
    </row>
    <row r="68" spans="1:22" ht="25.5" x14ac:dyDescent="0.25">
      <c r="A68" s="547" t="s">
        <v>180</v>
      </c>
      <c r="B68" s="546" t="s">
        <v>181</v>
      </c>
      <c r="C68" s="345" t="s">
        <v>182</v>
      </c>
      <c r="D68" s="350"/>
      <c r="E68" s="350">
        <v>148</v>
      </c>
      <c r="F68" s="350"/>
      <c r="G68" s="350"/>
      <c r="H68" s="350">
        <v>1</v>
      </c>
      <c r="I68" s="350"/>
      <c r="J68" s="350"/>
      <c r="K68" s="350"/>
      <c r="L68" s="350"/>
      <c r="M68" s="350"/>
      <c r="N68" s="350"/>
      <c r="O68" s="351"/>
      <c r="P68" s="351"/>
      <c r="Q68" s="351"/>
      <c r="R68" s="351"/>
      <c r="S68" s="351"/>
      <c r="T68" s="349">
        <v>19</v>
      </c>
      <c r="U68" s="348">
        <f t="shared" si="6"/>
        <v>168</v>
      </c>
      <c r="V68" s="348">
        <f t="shared" si="7"/>
        <v>168</v>
      </c>
    </row>
    <row r="69" spans="1:22" ht="25.5" x14ac:dyDescent="0.25">
      <c r="A69" s="547"/>
      <c r="B69" s="546"/>
      <c r="C69" s="345" t="s">
        <v>183</v>
      </c>
      <c r="D69" s="350"/>
      <c r="E69" s="350">
        <v>11</v>
      </c>
      <c r="F69" s="350"/>
      <c r="G69" s="350"/>
      <c r="H69" s="350"/>
      <c r="I69" s="350"/>
      <c r="J69" s="350"/>
      <c r="K69" s="350"/>
      <c r="L69" s="350"/>
      <c r="M69" s="350"/>
      <c r="N69" s="350"/>
      <c r="O69" s="351"/>
      <c r="P69" s="351"/>
      <c r="Q69" s="351"/>
      <c r="R69" s="351"/>
      <c r="S69" s="351"/>
      <c r="T69" s="349">
        <v>20</v>
      </c>
      <c r="U69" s="348">
        <f t="shared" si="6"/>
        <v>31</v>
      </c>
      <c r="V69" s="348">
        <f t="shared" si="7"/>
        <v>31</v>
      </c>
    </row>
    <row r="70" spans="1:22" ht="25.5" x14ac:dyDescent="0.25">
      <c r="A70" s="547"/>
      <c r="B70" s="546"/>
      <c r="C70" s="345" t="s">
        <v>184</v>
      </c>
      <c r="D70" s="350"/>
      <c r="E70" s="350">
        <v>42</v>
      </c>
      <c r="F70" s="350"/>
      <c r="G70" s="350"/>
      <c r="H70" s="350"/>
      <c r="I70" s="350"/>
      <c r="J70" s="350"/>
      <c r="K70" s="350"/>
      <c r="L70" s="350"/>
      <c r="M70" s="350"/>
      <c r="N70" s="350"/>
      <c r="O70" s="351"/>
      <c r="P70" s="351"/>
      <c r="Q70" s="351"/>
      <c r="R70" s="351"/>
      <c r="S70" s="351"/>
      <c r="T70" s="349">
        <v>13</v>
      </c>
      <c r="U70" s="348">
        <f t="shared" si="6"/>
        <v>55</v>
      </c>
      <c r="V70" s="348">
        <f t="shared" si="7"/>
        <v>55</v>
      </c>
    </row>
    <row r="71" spans="1:22" ht="38.25" x14ac:dyDescent="0.25">
      <c r="A71" s="546" t="s">
        <v>185</v>
      </c>
      <c r="B71" s="546" t="s">
        <v>186</v>
      </c>
      <c r="C71" s="345" t="s">
        <v>187</v>
      </c>
      <c r="D71" s="345"/>
      <c r="E71" s="345"/>
      <c r="F71" s="345"/>
      <c r="G71" s="345"/>
      <c r="H71" s="345"/>
      <c r="I71" s="345"/>
      <c r="J71" s="345"/>
      <c r="K71" s="345"/>
      <c r="L71" s="345"/>
      <c r="M71" s="345"/>
      <c r="N71" s="345"/>
      <c r="O71" s="347"/>
      <c r="P71" s="347"/>
      <c r="Q71" s="347"/>
      <c r="R71" s="347"/>
      <c r="S71" s="347"/>
      <c r="T71" s="346">
        <v>39</v>
      </c>
      <c r="U71" s="348">
        <f t="shared" si="6"/>
        <v>39</v>
      </c>
      <c r="V71" s="348">
        <f t="shared" si="7"/>
        <v>39</v>
      </c>
    </row>
    <row r="72" spans="1:22" x14ac:dyDescent="0.25">
      <c r="A72" s="546"/>
      <c r="B72" s="546"/>
      <c r="C72" s="345" t="s">
        <v>188</v>
      </c>
      <c r="D72" s="345"/>
      <c r="E72" s="345"/>
      <c r="F72" s="345"/>
      <c r="G72" s="345"/>
      <c r="H72" s="345"/>
      <c r="I72" s="345"/>
      <c r="J72" s="345"/>
      <c r="K72" s="345"/>
      <c r="L72" s="345"/>
      <c r="M72" s="345"/>
      <c r="N72" s="345"/>
      <c r="O72" s="347"/>
      <c r="P72" s="347"/>
      <c r="Q72" s="347"/>
      <c r="R72" s="347"/>
      <c r="S72" s="347"/>
      <c r="T72" s="346">
        <v>13</v>
      </c>
      <c r="U72" s="348">
        <f t="shared" si="6"/>
        <v>13</v>
      </c>
      <c r="V72" s="348">
        <f t="shared" si="7"/>
        <v>13</v>
      </c>
    </row>
    <row r="73" spans="1:22" x14ac:dyDescent="0.25">
      <c r="A73" s="547" t="s">
        <v>189</v>
      </c>
      <c r="B73" s="546" t="s">
        <v>190</v>
      </c>
      <c r="C73" s="345" t="s">
        <v>191</v>
      </c>
      <c r="D73" s="345">
        <v>19</v>
      </c>
      <c r="E73" s="345"/>
      <c r="F73" s="345"/>
      <c r="G73" s="345"/>
      <c r="H73" s="345"/>
      <c r="I73" s="345"/>
      <c r="J73" s="345"/>
      <c r="K73" s="345"/>
      <c r="L73" s="345"/>
      <c r="M73" s="345"/>
      <c r="N73" s="345"/>
      <c r="O73" s="346">
        <v>133</v>
      </c>
      <c r="P73" s="346"/>
      <c r="Q73" s="347"/>
      <c r="R73" s="347"/>
      <c r="S73" s="347"/>
      <c r="T73" s="346"/>
      <c r="U73" s="348">
        <f t="shared" si="6"/>
        <v>152</v>
      </c>
      <c r="V73" s="348">
        <f t="shared" si="7"/>
        <v>152</v>
      </c>
    </row>
    <row r="74" spans="1:22" x14ac:dyDescent="0.25">
      <c r="A74" s="547"/>
      <c r="B74" s="546"/>
      <c r="C74" s="345" t="s">
        <v>192</v>
      </c>
      <c r="D74" s="345"/>
      <c r="E74" s="345"/>
      <c r="F74" s="345"/>
      <c r="G74" s="345"/>
      <c r="H74" s="345"/>
      <c r="I74" s="345"/>
      <c r="J74" s="345"/>
      <c r="K74" s="345"/>
      <c r="L74" s="345"/>
      <c r="M74" s="345"/>
      <c r="N74" s="345"/>
      <c r="O74" s="347"/>
      <c r="P74" s="347"/>
      <c r="Q74" s="347"/>
      <c r="R74" s="347"/>
      <c r="S74" s="347"/>
      <c r="T74" s="346"/>
      <c r="U74" s="348">
        <f t="shared" si="6"/>
        <v>0</v>
      </c>
      <c r="V74" s="348">
        <f t="shared" si="7"/>
        <v>0</v>
      </c>
    </row>
    <row r="75" spans="1:22" ht="25.5" x14ac:dyDescent="0.25">
      <c r="A75" s="547" t="s">
        <v>193</v>
      </c>
      <c r="B75" s="546" t="s">
        <v>194</v>
      </c>
      <c r="C75" s="345" t="s">
        <v>195</v>
      </c>
      <c r="D75" s="345"/>
      <c r="E75" s="345"/>
      <c r="F75" s="345"/>
      <c r="G75" s="345"/>
      <c r="H75" s="345"/>
      <c r="I75" s="345">
        <v>16</v>
      </c>
      <c r="J75" s="345"/>
      <c r="K75" s="345"/>
      <c r="L75" s="345"/>
      <c r="M75" s="345"/>
      <c r="N75" s="345"/>
      <c r="O75" s="347"/>
      <c r="P75" s="347"/>
      <c r="Q75" s="347"/>
      <c r="R75" s="347"/>
      <c r="S75" s="347"/>
      <c r="T75" s="346"/>
      <c r="U75" s="348">
        <f t="shared" si="6"/>
        <v>16</v>
      </c>
      <c r="V75" s="348">
        <f t="shared" si="7"/>
        <v>16</v>
      </c>
    </row>
    <row r="76" spans="1:22" x14ac:dyDescent="0.25">
      <c r="A76" s="547"/>
      <c r="B76" s="546"/>
      <c r="C76" s="345" t="s">
        <v>197</v>
      </c>
      <c r="D76" s="345">
        <v>19</v>
      </c>
      <c r="E76" s="345">
        <v>35</v>
      </c>
      <c r="F76" s="345"/>
      <c r="G76" s="345"/>
      <c r="H76" s="345"/>
      <c r="I76" s="345"/>
      <c r="J76" s="345"/>
      <c r="K76" s="345"/>
      <c r="L76" s="345"/>
      <c r="M76" s="345"/>
      <c r="N76" s="345"/>
      <c r="O76" s="347"/>
      <c r="P76" s="347"/>
      <c r="Q76" s="347"/>
      <c r="R76" s="347"/>
      <c r="S76" s="347"/>
      <c r="T76" s="346">
        <v>10</v>
      </c>
      <c r="U76" s="348">
        <f t="shared" si="6"/>
        <v>64</v>
      </c>
      <c r="V76" s="348">
        <f t="shared" si="7"/>
        <v>64</v>
      </c>
    </row>
    <row r="77" spans="1:22" ht="25.5" x14ac:dyDescent="0.25">
      <c r="A77" s="547"/>
      <c r="B77" s="546"/>
      <c r="C77" s="345" t="s">
        <v>198</v>
      </c>
      <c r="D77" s="345"/>
      <c r="E77" s="345"/>
      <c r="F77" s="345"/>
      <c r="G77" s="345"/>
      <c r="H77" s="345"/>
      <c r="I77" s="345"/>
      <c r="J77" s="345"/>
      <c r="K77" s="345"/>
      <c r="L77" s="345"/>
      <c r="M77" s="345"/>
      <c r="N77" s="345"/>
      <c r="O77" s="347"/>
      <c r="P77" s="347"/>
      <c r="Q77" s="347"/>
      <c r="R77" s="347"/>
      <c r="S77" s="347"/>
      <c r="T77" s="347"/>
      <c r="U77" s="348">
        <f t="shared" si="6"/>
        <v>0</v>
      </c>
      <c r="V77" s="348">
        <f t="shared" si="7"/>
        <v>0</v>
      </c>
    </row>
    <row r="78" spans="1:22" x14ac:dyDescent="0.25">
      <c r="A78" s="545" t="s">
        <v>86</v>
      </c>
      <c r="B78" s="545"/>
      <c r="C78" s="545"/>
      <c r="D78" s="357">
        <f>SUM(D57:D77)</f>
        <v>388</v>
      </c>
      <c r="E78" s="357">
        <f t="shared" ref="E78:T78" si="8">SUM(E57:E77)</f>
        <v>317</v>
      </c>
      <c r="F78" s="357">
        <f t="shared" si="8"/>
        <v>78</v>
      </c>
      <c r="G78" s="357">
        <f t="shared" si="8"/>
        <v>23</v>
      </c>
      <c r="H78" s="357">
        <f t="shared" si="8"/>
        <v>9</v>
      </c>
      <c r="I78" s="357">
        <f t="shared" si="8"/>
        <v>16</v>
      </c>
      <c r="J78" s="357">
        <f t="shared" si="8"/>
        <v>0</v>
      </c>
      <c r="K78" s="357">
        <f t="shared" si="8"/>
        <v>16</v>
      </c>
      <c r="L78" s="357">
        <f t="shared" si="8"/>
        <v>8</v>
      </c>
      <c r="M78" s="357">
        <f t="shared" si="8"/>
        <v>6</v>
      </c>
      <c r="N78" s="357">
        <f t="shared" si="8"/>
        <v>0</v>
      </c>
      <c r="O78" s="357">
        <f t="shared" si="8"/>
        <v>156</v>
      </c>
      <c r="P78" s="357">
        <f t="shared" si="8"/>
        <v>10</v>
      </c>
      <c r="Q78" s="357">
        <f t="shared" si="8"/>
        <v>15</v>
      </c>
      <c r="R78" s="357">
        <f t="shared" si="8"/>
        <v>34</v>
      </c>
      <c r="S78" s="357">
        <f t="shared" si="8"/>
        <v>17</v>
      </c>
      <c r="T78" s="357">
        <f t="shared" si="8"/>
        <v>152</v>
      </c>
      <c r="U78" s="353">
        <f t="shared" si="6"/>
        <v>1230</v>
      </c>
      <c r="V78" s="353">
        <f t="shared" si="7"/>
        <v>1235</v>
      </c>
    </row>
  </sheetData>
  <mergeCells count="46">
    <mergeCell ref="A11:A14"/>
    <mergeCell ref="B11:B14"/>
    <mergeCell ref="A1:Q1"/>
    <mergeCell ref="A5:A6"/>
    <mergeCell ref="B5:B6"/>
    <mergeCell ref="A7:A10"/>
    <mergeCell ref="B7:B10"/>
    <mergeCell ref="A34:A37"/>
    <mergeCell ref="B34:B37"/>
    <mergeCell ref="A15:A17"/>
    <mergeCell ref="B15:B17"/>
    <mergeCell ref="A18:A19"/>
    <mergeCell ref="B18:B19"/>
    <mergeCell ref="A20:A21"/>
    <mergeCell ref="B20:B21"/>
    <mergeCell ref="A22:A25"/>
    <mergeCell ref="B22:B25"/>
    <mergeCell ref="A26:C26"/>
    <mergeCell ref="A32:A33"/>
    <mergeCell ref="B32:B33"/>
    <mergeCell ref="A58:A59"/>
    <mergeCell ref="B58:B59"/>
    <mergeCell ref="A38:A41"/>
    <mergeCell ref="B38:B41"/>
    <mergeCell ref="A42:A44"/>
    <mergeCell ref="B42:B44"/>
    <mergeCell ref="A45:A46"/>
    <mergeCell ref="B45:B46"/>
    <mergeCell ref="A47:A48"/>
    <mergeCell ref="B47:B48"/>
    <mergeCell ref="A49:A51"/>
    <mergeCell ref="B49:B51"/>
    <mergeCell ref="A52:C52"/>
    <mergeCell ref="A60:A63"/>
    <mergeCell ref="B60:B63"/>
    <mergeCell ref="A64:A67"/>
    <mergeCell ref="B64:B67"/>
    <mergeCell ref="A68:A70"/>
    <mergeCell ref="B68:B70"/>
    <mergeCell ref="A78:C78"/>
    <mergeCell ref="A71:A72"/>
    <mergeCell ref="B71:B72"/>
    <mergeCell ref="A73:A74"/>
    <mergeCell ref="B73:B74"/>
    <mergeCell ref="A75:A77"/>
    <mergeCell ref="B75:B77"/>
  </mergeCells>
  <pageMargins left="0.7" right="0.7" top="0.75" bottom="0.75" header="0.3" footer="0.3"/>
  <pageSetup paperSize="9" fitToHeight="0" orientation="landscape" r:id="rId1"/>
  <headerFooter>
    <oddHeader>&amp;LAugstākās izgļītības finansējums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0AA79-4D5E-413F-B248-405E85AD2D75}">
  <sheetPr>
    <tabColor theme="9" tint="-0.249977111117893"/>
    <pageSetUpPr fitToPage="1"/>
  </sheetPr>
  <dimension ref="A1:O29"/>
  <sheetViews>
    <sheetView zoomScaleNormal="100" workbookViewId="0">
      <selection activeCell="C4" sqref="C4:N26"/>
    </sheetView>
  </sheetViews>
  <sheetFormatPr defaultRowHeight="15" x14ac:dyDescent="0.25"/>
  <cols>
    <col min="1" max="1" width="4.140625" customWidth="1"/>
    <col min="2" max="2" width="25.140625" customWidth="1"/>
    <col min="3" max="12" width="7.28515625" customWidth="1"/>
    <col min="13" max="13" width="8.7109375" customWidth="1"/>
  </cols>
  <sheetData>
    <row r="1" spans="1:15" ht="16.5" customHeight="1" x14ac:dyDescent="0.25">
      <c r="A1" s="250" t="s">
        <v>207</v>
      </c>
    </row>
    <row r="2" spans="1:15" ht="18" customHeight="1" x14ac:dyDescent="0.25">
      <c r="A2" s="556" t="s">
        <v>208</v>
      </c>
      <c r="B2" s="558" t="s">
        <v>154</v>
      </c>
      <c r="C2" s="560" t="s">
        <v>209</v>
      </c>
      <c r="D2" s="561"/>
      <c r="E2" s="561"/>
      <c r="F2" s="561"/>
      <c r="G2" s="561"/>
      <c r="H2" s="561"/>
      <c r="I2" s="561"/>
      <c r="J2" s="561"/>
      <c r="K2" s="561"/>
      <c r="L2" s="561"/>
      <c r="M2" s="561"/>
      <c r="N2" s="561"/>
      <c r="O2" s="561"/>
    </row>
    <row r="3" spans="1:15" ht="48" customHeight="1" x14ac:dyDescent="0.25">
      <c r="A3" s="557"/>
      <c r="B3" s="559"/>
      <c r="C3" s="358" t="s">
        <v>64</v>
      </c>
      <c r="D3" s="359" t="s">
        <v>65</v>
      </c>
      <c r="E3" s="359" t="s">
        <v>58</v>
      </c>
      <c r="F3" s="359" t="s">
        <v>66</v>
      </c>
      <c r="G3" s="359" t="s">
        <v>68</v>
      </c>
      <c r="H3" s="359" t="s">
        <v>71</v>
      </c>
      <c r="I3" s="359" t="s">
        <v>61</v>
      </c>
      <c r="J3" s="360" t="s">
        <v>143</v>
      </c>
      <c r="K3" s="360" t="s">
        <v>144</v>
      </c>
      <c r="L3" s="360" t="s">
        <v>145</v>
      </c>
      <c r="M3" s="360" t="s">
        <v>146</v>
      </c>
      <c r="N3" s="361" t="s">
        <v>57</v>
      </c>
      <c r="O3" s="362" t="s">
        <v>86</v>
      </c>
    </row>
    <row r="4" spans="1:15" ht="26.25" x14ac:dyDescent="0.25">
      <c r="A4" s="363">
        <v>1</v>
      </c>
      <c r="B4" s="364" t="s">
        <v>210</v>
      </c>
      <c r="C4" s="365"/>
      <c r="D4" s="365"/>
      <c r="E4" s="365"/>
      <c r="F4" s="365"/>
      <c r="G4" s="365"/>
      <c r="H4" s="365"/>
      <c r="I4" s="365"/>
      <c r="J4" s="365"/>
      <c r="K4" s="365"/>
      <c r="L4" s="365"/>
      <c r="M4" s="365"/>
      <c r="N4" s="366"/>
      <c r="O4" s="367"/>
    </row>
    <row r="5" spans="1:15" x14ac:dyDescent="0.25">
      <c r="A5" s="549">
        <v>2</v>
      </c>
      <c r="B5" s="368" t="s">
        <v>166</v>
      </c>
      <c r="C5" s="369">
        <v>50</v>
      </c>
      <c r="D5" s="369"/>
      <c r="E5" s="369"/>
      <c r="F5" s="369"/>
      <c r="G5" s="369"/>
      <c r="H5" s="369"/>
      <c r="I5" s="369"/>
      <c r="J5" s="369"/>
      <c r="K5" s="369"/>
      <c r="L5" s="369"/>
      <c r="M5" s="369"/>
      <c r="N5" s="369"/>
      <c r="O5" s="370">
        <v>50</v>
      </c>
    </row>
    <row r="6" spans="1:15" ht="29.25" customHeight="1" x14ac:dyDescent="0.25">
      <c r="A6" s="550"/>
      <c r="B6" s="63" t="s">
        <v>211</v>
      </c>
      <c r="C6" s="371"/>
      <c r="D6" s="371"/>
      <c r="E6" s="371"/>
      <c r="F6" s="371"/>
      <c r="G6" s="371"/>
      <c r="H6" s="371"/>
      <c r="I6" s="371"/>
      <c r="J6" s="371"/>
      <c r="K6" s="371"/>
      <c r="L6" s="371"/>
      <c r="M6" s="371"/>
      <c r="N6" s="371"/>
      <c r="O6" s="372"/>
    </row>
    <row r="7" spans="1:15" x14ac:dyDescent="0.25">
      <c r="A7" s="551"/>
      <c r="B7" s="373" t="s">
        <v>212</v>
      </c>
      <c r="C7" s="365"/>
      <c r="D7" s="374"/>
      <c r="E7" s="374"/>
      <c r="F7" s="374"/>
      <c r="G7" s="374"/>
      <c r="H7" s="374"/>
      <c r="I7" s="374"/>
      <c r="J7" s="374"/>
      <c r="K7" s="374"/>
      <c r="L7" s="374"/>
      <c r="M7" s="374"/>
      <c r="N7" s="374"/>
      <c r="O7" s="375"/>
    </row>
    <row r="8" spans="1:15" ht="26.25" x14ac:dyDescent="0.25">
      <c r="A8" s="549">
        <v>3</v>
      </c>
      <c r="B8" s="368" t="s">
        <v>170</v>
      </c>
      <c r="C8" s="369"/>
      <c r="D8" s="369"/>
      <c r="E8" s="369"/>
      <c r="F8" s="369"/>
      <c r="G8" s="369"/>
      <c r="H8" s="369"/>
      <c r="I8" s="369"/>
      <c r="J8" s="369"/>
      <c r="K8" s="369"/>
      <c r="L8" s="369"/>
      <c r="M8" s="369"/>
      <c r="N8" s="369"/>
      <c r="O8" s="376"/>
    </row>
    <row r="9" spans="1:15" ht="26.25" x14ac:dyDescent="0.25">
      <c r="A9" s="550"/>
      <c r="B9" s="63" t="s">
        <v>213</v>
      </c>
      <c r="C9" s="371"/>
      <c r="D9" s="371"/>
      <c r="E9" s="371"/>
      <c r="F9" s="371"/>
      <c r="G9" s="371"/>
      <c r="H9" s="371"/>
      <c r="I9" s="371"/>
      <c r="J9" s="371"/>
      <c r="K9" s="371"/>
      <c r="L9" s="371"/>
      <c r="M9" s="371"/>
      <c r="N9" s="371"/>
      <c r="O9" s="370"/>
    </row>
    <row r="10" spans="1:15" ht="26.25" x14ac:dyDescent="0.25">
      <c r="A10" s="550"/>
      <c r="B10" s="63" t="s">
        <v>172</v>
      </c>
      <c r="C10" s="371"/>
      <c r="D10" s="371"/>
      <c r="E10" s="371"/>
      <c r="F10" s="371"/>
      <c r="G10" s="371">
        <v>42</v>
      </c>
      <c r="H10" s="371"/>
      <c r="I10" s="371"/>
      <c r="J10" s="371"/>
      <c r="K10" s="371"/>
      <c r="L10" s="371"/>
      <c r="M10" s="371"/>
      <c r="N10" s="371"/>
      <c r="O10" s="372">
        <v>89</v>
      </c>
    </row>
    <row r="11" spans="1:15" x14ac:dyDescent="0.25">
      <c r="A11" s="551"/>
      <c r="B11" s="373" t="s">
        <v>173</v>
      </c>
      <c r="C11" s="374"/>
      <c r="D11" s="374"/>
      <c r="E11" s="374"/>
      <c r="F11" s="374"/>
      <c r="G11" s="374"/>
      <c r="H11" s="374"/>
      <c r="I11" s="374"/>
      <c r="J11" s="374"/>
      <c r="K11" s="374"/>
      <c r="L11" s="374"/>
      <c r="M11" s="374"/>
      <c r="N11" s="374"/>
      <c r="O11" s="377"/>
    </row>
    <row r="12" spans="1:15" x14ac:dyDescent="0.25">
      <c r="A12" s="549">
        <v>4</v>
      </c>
      <c r="B12" s="368" t="s">
        <v>176</v>
      </c>
      <c r="C12" s="369"/>
      <c r="D12" s="369"/>
      <c r="E12" s="369"/>
      <c r="F12" s="369"/>
      <c r="G12" s="369"/>
      <c r="H12" s="369"/>
      <c r="I12" s="369"/>
      <c r="J12" s="369"/>
      <c r="K12" s="369"/>
      <c r="L12" s="369"/>
      <c r="M12" s="369"/>
      <c r="N12" s="369"/>
      <c r="O12" s="378"/>
    </row>
    <row r="13" spans="1:15" x14ac:dyDescent="0.25">
      <c r="A13" s="550"/>
      <c r="B13" s="63" t="s">
        <v>177</v>
      </c>
      <c r="C13" s="371"/>
      <c r="D13" s="371"/>
      <c r="E13" s="371"/>
      <c r="F13" s="371"/>
      <c r="G13" s="371"/>
      <c r="H13" s="371"/>
      <c r="I13" s="371"/>
      <c r="J13" s="371"/>
      <c r="K13" s="371"/>
      <c r="L13" s="371"/>
      <c r="M13" s="371"/>
      <c r="N13" s="371"/>
      <c r="O13" s="379"/>
    </row>
    <row r="14" spans="1:15" x14ac:dyDescent="0.25">
      <c r="A14" s="550"/>
      <c r="B14" s="63" t="s">
        <v>214</v>
      </c>
      <c r="C14" s="371"/>
      <c r="D14" s="371"/>
      <c r="E14" s="371"/>
      <c r="F14" s="371"/>
      <c r="G14" s="371"/>
      <c r="H14" s="371"/>
      <c r="I14" s="371"/>
      <c r="J14" s="371"/>
      <c r="K14" s="371"/>
      <c r="L14" s="371"/>
      <c r="M14" s="371"/>
      <c r="N14" s="371"/>
      <c r="O14" s="379"/>
    </row>
    <row r="15" spans="1:15" x14ac:dyDescent="0.25">
      <c r="A15" s="551"/>
      <c r="B15" s="373" t="s">
        <v>179</v>
      </c>
      <c r="C15" s="374"/>
      <c r="D15" s="374">
        <v>70</v>
      </c>
      <c r="E15" s="374"/>
      <c r="F15" s="374"/>
      <c r="G15" s="374">
        <v>35</v>
      </c>
      <c r="H15" s="374"/>
      <c r="I15" s="374"/>
      <c r="J15" s="374"/>
      <c r="K15" s="374"/>
      <c r="L15" s="374"/>
      <c r="M15" s="374"/>
      <c r="N15" s="374"/>
      <c r="O15" s="380"/>
    </row>
    <row r="16" spans="1:15" ht="26.25" x14ac:dyDescent="0.25">
      <c r="A16" s="549">
        <v>5</v>
      </c>
      <c r="B16" s="368" t="s">
        <v>182</v>
      </c>
      <c r="C16" s="369"/>
      <c r="D16" s="369">
        <v>252</v>
      </c>
      <c r="E16" s="369">
        <v>56</v>
      </c>
      <c r="F16" s="369">
        <v>60</v>
      </c>
      <c r="G16" s="369"/>
      <c r="H16" s="369">
        <v>39</v>
      </c>
      <c r="I16" s="369"/>
      <c r="J16" s="369"/>
      <c r="K16" s="369"/>
      <c r="L16" s="369"/>
      <c r="M16" s="369"/>
      <c r="N16" s="369"/>
      <c r="O16" s="370">
        <f>SUM(C16:N16)</f>
        <v>407</v>
      </c>
    </row>
    <row r="17" spans="1:15" x14ac:dyDescent="0.25">
      <c r="A17" s="550"/>
      <c r="B17" s="63" t="s">
        <v>183</v>
      </c>
      <c r="C17" s="371"/>
      <c r="D17" s="371">
        <v>7</v>
      </c>
      <c r="E17" s="371"/>
      <c r="F17" s="371"/>
      <c r="G17" s="371"/>
      <c r="H17" s="371"/>
      <c r="I17" s="371"/>
      <c r="J17" s="371"/>
      <c r="K17" s="371"/>
      <c r="L17" s="371"/>
      <c r="M17" s="371"/>
      <c r="N17" s="371"/>
      <c r="O17" s="372">
        <f>SUM(C17:N17)</f>
        <v>7</v>
      </c>
    </row>
    <row r="18" spans="1:15" x14ac:dyDescent="0.25">
      <c r="A18" s="551"/>
      <c r="B18" s="381" t="s">
        <v>184</v>
      </c>
      <c r="C18" s="374">
        <v>248</v>
      </c>
      <c r="D18" s="374"/>
      <c r="E18" s="374"/>
      <c r="F18" s="374"/>
      <c r="G18" s="374"/>
      <c r="H18" s="374"/>
      <c r="I18" s="374"/>
      <c r="J18" s="374"/>
      <c r="K18" s="374"/>
      <c r="L18" s="374"/>
      <c r="M18" s="374"/>
      <c r="N18" s="374"/>
      <c r="O18" s="377">
        <f>SUM(C18:N18)</f>
        <v>248</v>
      </c>
    </row>
    <row r="19" spans="1:15" ht="26.25" x14ac:dyDescent="0.25">
      <c r="A19" s="552">
        <v>6</v>
      </c>
      <c r="B19" s="63" t="s">
        <v>215</v>
      </c>
      <c r="C19" s="371"/>
      <c r="D19" s="371"/>
      <c r="E19" s="371"/>
      <c r="F19" s="371"/>
      <c r="G19" s="371"/>
      <c r="H19" s="371">
        <v>36</v>
      </c>
      <c r="I19" s="371"/>
      <c r="J19" s="371"/>
      <c r="K19" s="371"/>
      <c r="L19" s="371"/>
      <c r="M19" s="371"/>
      <c r="N19" s="371"/>
      <c r="O19" s="370">
        <f>SUM(C19:N19)</f>
        <v>36</v>
      </c>
    </row>
    <row r="20" spans="1:15" x14ac:dyDescent="0.25">
      <c r="A20" s="553"/>
      <c r="B20" s="373" t="s">
        <v>188</v>
      </c>
      <c r="C20" s="374"/>
      <c r="D20" s="374"/>
      <c r="E20" s="374"/>
      <c r="F20" s="374"/>
      <c r="G20" s="374"/>
      <c r="H20" s="374"/>
      <c r="I20" s="374"/>
      <c r="J20" s="374"/>
      <c r="K20" s="374"/>
      <c r="L20" s="374"/>
      <c r="M20" s="374"/>
      <c r="N20" s="374"/>
      <c r="O20" s="377"/>
    </row>
    <row r="21" spans="1:15" x14ac:dyDescent="0.25">
      <c r="A21" s="549">
        <v>7</v>
      </c>
      <c r="B21" s="368" t="s">
        <v>191</v>
      </c>
      <c r="C21" s="369"/>
      <c r="D21" s="369"/>
      <c r="E21" s="369"/>
      <c r="F21" s="369"/>
      <c r="G21" s="369"/>
      <c r="H21" s="369"/>
      <c r="I21" s="369">
        <v>167</v>
      </c>
      <c r="J21" s="369">
        <v>461</v>
      </c>
      <c r="K21" s="369">
        <v>443</v>
      </c>
      <c r="L21" s="369">
        <v>369</v>
      </c>
      <c r="M21" s="369">
        <v>343</v>
      </c>
      <c r="N21" s="369">
        <v>268</v>
      </c>
      <c r="O21" s="376">
        <f>SUM(C21:N21)</f>
        <v>2051</v>
      </c>
    </row>
    <row r="22" spans="1:15" x14ac:dyDescent="0.25">
      <c r="A22" s="551"/>
      <c r="B22" s="373" t="s">
        <v>192</v>
      </c>
      <c r="C22" s="374"/>
      <c r="D22" s="374"/>
      <c r="E22" s="374"/>
      <c r="F22" s="374"/>
      <c r="G22" s="374"/>
      <c r="H22" s="374"/>
      <c r="I22" s="374">
        <v>10</v>
      </c>
      <c r="J22" s="374">
        <v>173</v>
      </c>
      <c r="K22" s="374">
        <v>173</v>
      </c>
      <c r="L22" s="374"/>
      <c r="M22" s="374"/>
      <c r="N22" s="374"/>
      <c r="O22" s="375">
        <f>SUM(C22:N22)</f>
        <v>356</v>
      </c>
    </row>
    <row r="23" spans="1:15" x14ac:dyDescent="0.25">
      <c r="A23" s="549">
        <v>8</v>
      </c>
      <c r="B23" s="368" t="s">
        <v>195</v>
      </c>
      <c r="C23" s="382"/>
      <c r="D23" s="383"/>
      <c r="E23" s="384"/>
      <c r="F23" s="384"/>
      <c r="G23" s="382"/>
      <c r="H23" s="383"/>
      <c r="I23" s="384"/>
      <c r="J23" s="382"/>
      <c r="K23" s="382"/>
      <c r="L23" s="383"/>
      <c r="M23" s="383"/>
      <c r="N23" s="384"/>
      <c r="O23" s="370"/>
    </row>
    <row r="24" spans="1:15" x14ac:dyDescent="0.25">
      <c r="A24" s="550"/>
      <c r="B24" s="257" t="s">
        <v>196</v>
      </c>
      <c r="C24" s="385"/>
      <c r="D24" s="386">
        <v>23</v>
      </c>
      <c r="E24" s="385"/>
      <c r="F24" s="387">
        <v>57</v>
      </c>
      <c r="G24" s="388"/>
      <c r="H24" s="389"/>
      <c r="I24" s="385"/>
      <c r="J24" s="385"/>
      <c r="K24" s="385"/>
      <c r="L24" s="385"/>
      <c r="M24" s="385"/>
      <c r="N24" s="388"/>
      <c r="O24" s="390">
        <v>90</v>
      </c>
    </row>
    <row r="25" spans="1:15" x14ac:dyDescent="0.25">
      <c r="A25" s="550"/>
      <c r="B25" s="63" t="s">
        <v>197</v>
      </c>
      <c r="C25" s="369"/>
      <c r="D25" s="369"/>
      <c r="E25" s="369">
        <v>16</v>
      </c>
      <c r="F25" s="369"/>
      <c r="G25" s="369"/>
      <c r="H25" s="369"/>
      <c r="I25" s="369"/>
      <c r="J25" s="369"/>
      <c r="K25" s="369"/>
      <c r="L25" s="369"/>
      <c r="M25" s="369"/>
      <c r="N25" s="369"/>
      <c r="O25" s="372">
        <v>22</v>
      </c>
    </row>
    <row r="26" spans="1:15" ht="20.25" customHeight="1" x14ac:dyDescent="0.25">
      <c r="A26" s="551"/>
      <c r="B26" s="373" t="s">
        <v>216</v>
      </c>
      <c r="C26" s="374"/>
      <c r="D26" s="374"/>
      <c r="E26" s="374"/>
      <c r="F26" s="374"/>
      <c r="G26" s="374"/>
      <c r="H26" s="374"/>
      <c r="I26" s="374"/>
      <c r="J26" s="374"/>
      <c r="K26" s="374"/>
      <c r="L26" s="374"/>
      <c r="M26" s="374"/>
      <c r="N26" s="374"/>
      <c r="O26" s="378"/>
    </row>
    <row r="27" spans="1:15" x14ac:dyDescent="0.25">
      <c r="A27" s="554" t="s">
        <v>86</v>
      </c>
      <c r="B27" s="555"/>
      <c r="C27" s="391">
        <f>SUM(C4:C26)</f>
        <v>298</v>
      </c>
      <c r="D27" s="391">
        <f t="shared" ref="D27:O27" si="0">SUM(D4:D26)</f>
        <v>352</v>
      </c>
      <c r="E27" s="391">
        <f t="shared" si="0"/>
        <v>72</v>
      </c>
      <c r="F27" s="391">
        <f t="shared" si="0"/>
        <v>117</v>
      </c>
      <c r="G27" s="391">
        <f t="shared" si="0"/>
        <v>77</v>
      </c>
      <c r="H27" s="391">
        <f t="shared" si="0"/>
        <v>75</v>
      </c>
      <c r="I27" s="391">
        <f t="shared" si="0"/>
        <v>177</v>
      </c>
      <c r="J27" s="391">
        <f t="shared" si="0"/>
        <v>634</v>
      </c>
      <c r="K27" s="391">
        <f>SUM(K4:K26)</f>
        <v>616</v>
      </c>
      <c r="L27" s="391">
        <f t="shared" si="0"/>
        <v>369</v>
      </c>
      <c r="M27" s="391">
        <f t="shared" si="0"/>
        <v>343</v>
      </c>
      <c r="N27" s="391">
        <f t="shared" si="0"/>
        <v>268</v>
      </c>
      <c r="O27" s="392">
        <f t="shared" si="0"/>
        <v>3356</v>
      </c>
    </row>
    <row r="28" spans="1:15" x14ac:dyDescent="0.25">
      <c r="A28" s="342"/>
    </row>
    <row r="29" spans="1:15" x14ac:dyDescent="0.25">
      <c r="A29" s="393"/>
    </row>
  </sheetData>
  <mergeCells count="11">
    <mergeCell ref="A12:A15"/>
    <mergeCell ref="A2:A3"/>
    <mergeCell ref="B2:B3"/>
    <mergeCell ref="C2:O2"/>
    <mergeCell ref="A5:A7"/>
    <mergeCell ref="A8:A11"/>
    <mergeCell ref="A16:A18"/>
    <mergeCell ref="A19:A20"/>
    <mergeCell ref="A21:A22"/>
    <mergeCell ref="A23:A26"/>
    <mergeCell ref="A27:B27"/>
  </mergeCells>
  <pageMargins left="0.7" right="0.7" top="0.75" bottom="0.75" header="0.3" footer="0.3"/>
  <pageSetup paperSize="9" scale="97" orientation="landscape" r:id="rId1"/>
  <headerFooter>
    <oddHeader>&amp;LAugstākās izglītības finansējums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B3F20-52EC-47F5-9E05-81F4B814681A}">
  <sheetPr>
    <tabColor theme="9" tint="-0.249977111117893"/>
    <pageSetUpPr fitToPage="1"/>
  </sheetPr>
  <dimension ref="A1:BN33"/>
  <sheetViews>
    <sheetView zoomScaleNormal="100" workbookViewId="0">
      <selection activeCell="S28" sqref="S28"/>
    </sheetView>
  </sheetViews>
  <sheetFormatPr defaultColWidth="9.140625" defaultRowHeight="15" x14ac:dyDescent="0.25"/>
  <cols>
    <col min="1" max="1" width="15.7109375" style="395" customWidth="1"/>
    <col min="2" max="9" width="8.7109375" style="395" customWidth="1"/>
    <col min="10" max="14" width="8.42578125" style="395" customWidth="1"/>
    <col min="15" max="15" width="10" style="395" customWidth="1"/>
    <col min="16" max="16" width="8.5703125" style="395" customWidth="1"/>
    <col min="17" max="17" width="10.42578125" style="395" customWidth="1"/>
    <col min="18" max="24" width="7.42578125" style="395" customWidth="1"/>
    <col min="25" max="25" width="10.140625" style="395" customWidth="1"/>
    <col min="26" max="30" width="8.42578125" style="395" customWidth="1"/>
    <col min="31" max="31" width="10" style="395" customWidth="1"/>
    <col min="32" max="32" width="8.5703125" style="395" customWidth="1"/>
    <col min="33" max="33" width="10.42578125" style="395" customWidth="1"/>
    <col min="34" max="40" width="7.42578125" style="395" customWidth="1"/>
    <col min="41" max="41" width="10.140625" style="395" customWidth="1"/>
    <col min="42" max="46" width="8.42578125" style="395" customWidth="1"/>
    <col min="47" max="47" width="10" style="395" customWidth="1"/>
    <col min="48" max="48" width="8.5703125" style="395" customWidth="1"/>
    <col min="49" max="49" width="10.42578125" style="395" customWidth="1"/>
    <col min="50" max="56" width="7.42578125" style="395" customWidth="1"/>
    <col min="57" max="57" width="10.140625" style="395" customWidth="1"/>
    <col min="58" max="62" width="8.42578125" style="395" customWidth="1"/>
    <col min="63" max="63" width="10" style="395" customWidth="1"/>
    <col min="64" max="64" width="8.5703125" style="395" customWidth="1"/>
    <col min="65" max="65" width="10.42578125" style="395" customWidth="1"/>
    <col min="66" max="66" width="0" style="395" hidden="1" customWidth="1"/>
    <col min="67" max="67" width="5.140625" style="395" customWidth="1"/>
    <col min="68" max="16384" width="9.140625" style="395"/>
  </cols>
  <sheetData>
    <row r="1" spans="1:66" ht="20.25" customHeight="1" x14ac:dyDescent="0.25">
      <c r="A1" s="250" t="s">
        <v>270</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394"/>
      <c r="AM1" s="394"/>
      <c r="AN1" s="394"/>
      <c r="AO1" s="394"/>
      <c r="AP1" s="394"/>
      <c r="AQ1" s="394"/>
      <c r="AR1" s="394"/>
      <c r="AS1" s="394"/>
      <c r="AT1" s="394"/>
      <c r="AU1" s="394"/>
      <c r="AV1" s="394"/>
      <c r="AW1" s="394"/>
      <c r="AX1" s="394"/>
      <c r="AY1" s="394"/>
      <c r="AZ1" s="394"/>
      <c r="BA1" s="394"/>
      <c r="BB1" s="394"/>
      <c r="BC1" s="394"/>
      <c r="BD1" s="394"/>
      <c r="BE1" s="394"/>
      <c r="BF1" s="394"/>
      <c r="BG1" s="394"/>
      <c r="BH1" s="394"/>
      <c r="BI1" s="394"/>
      <c r="BJ1" s="394"/>
      <c r="BK1" s="394"/>
      <c r="BL1" s="394"/>
      <c r="BM1" s="394"/>
      <c r="BN1" s="394"/>
    </row>
    <row r="2" spans="1:66" customFormat="1" ht="20.25" customHeight="1" x14ac:dyDescent="0.25"/>
    <row r="3" spans="1:66" x14ac:dyDescent="0.25">
      <c r="A3" s="409"/>
      <c r="B3" s="408" t="s">
        <v>255</v>
      </c>
    </row>
    <row r="5" spans="1:66" x14ac:dyDescent="0.25">
      <c r="A5" s="562" t="s">
        <v>217</v>
      </c>
      <c r="B5" s="562"/>
      <c r="C5" s="562"/>
      <c r="D5" s="562"/>
      <c r="E5" s="562"/>
      <c r="F5" s="562"/>
      <c r="G5" s="562"/>
      <c r="H5" s="562"/>
      <c r="I5" s="562"/>
      <c r="J5" s="562"/>
      <c r="K5" s="562"/>
      <c r="L5" s="562"/>
      <c r="M5" s="562"/>
      <c r="N5" s="562"/>
      <c r="O5" s="562"/>
      <c r="P5" s="562"/>
      <c r="Q5" s="562"/>
    </row>
    <row r="6" spans="1:66" s="406" customFormat="1" ht="42.75" customHeight="1" x14ac:dyDescent="0.25">
      <c r="A6" s="415" t="s">
        <v>254</v>
      </c>
      <c r="B6" s="565" t="s">
        <v>162</v>
      </c>
      <c r="C6" s="566"/>
      <c r="D6" s="565" t="s">
        <v>218</v>
      </c>
      <c r="E6" s="566"/>
      <c r="F6" s="565" t="s">
        <v>219</v>
      </c>
      <c r="G6" s="566"/>
      <c r="H6" s="565" t="s">
        <v>220</v>
      </c>
      <c r="I6" s="566"/>
      <c r="J6" s="565" t="s">
        <v>221</v>
      </c>
      <c r="K6" s="566"/>
      <c r="L6" s="565" t="s">
        <v>186</v>
      </c>
      <c r="M6" s="566"/>
      <c r="N6" s="565" t="s">
        <v>222</v>
      </c>
      <c r="O6" s="566"/>
      <c r="P6" s="565" t="s">
        <v>194</v>
      </c>
      <c r="Q6" s="566"/>
    </row>
    <row r="7" spans="1:66" x14ac:dyDescent="0.25">
      <c r="A7" s="416"/>
      <c r="B7" s="407" t="s">
        <v>223</v>
      </c>
      <c r="C7" s="407" t="s">
        <v>224</v>
      </c>
      <c r="D7" s="407" t="s">
        <v>223</v>
      </c>
      <c r="E7" s="407" t="s">
        <v>224</v>
      </c>
      <c r="F7" s="407" t="s">
        <v>223</v>
      </c>
      <c r="G7" s="407" t="s">
        <v>224</v>
      </c>
      <c r="H7" s="407" t="s">
        <v>223</v>
      </c>
      <c r="I7" s="407" t="s">
        <v>224</v>
      </c>
      <c r="J7" s="407" t="s">
        <v>223</v>
      </c>
      <c r="K7" s="407" t="s">
        <v>224</v>
      </c>
      <c r="L7" s="407" t="s">
        <v>223</v>
      </c>
      <c r="M7" s="407" t="s">
        <v>224</v>
      </c>
      <c r="N7" s="407" t="s">
        <v>223</v>
      </c>
      <c r="O7" s="407" t="s">
        <v>224</v>
      </c>
      <c r="P7" s="407" t="s">
        <v>223</v>
      </c>
      <c r="Q7" s="407" t="s">
        <v>224</v>
      </c>
    </row>
    <row r="8" spans="1:66" x14ac:dyDescent="0.25">
      <c r="A8" s="404" t="s">
        <v>110</v>
      </c>
      <c r="B8" s="123">
        <v>975</v>
      </c>
      <c r="C8" s="123">
        <v>627.28849791376911</v>
      </c>
      <c r="D8" s="123">
        <v>631.42857142857144</v>
      </c>
      <c r="E8" s="123"/>
      <c r="F8" s="123">
        <v>645.70321782178223</v>
      </c>
      <c r="G8" s="123">
        <v>466.20422410976852</v>
      </c>
      <c r="H8" s="123">
        <v>745.4083333333333</v>
      </c>
      <c r="I8" s="123">
        <v>564.03482587064696</v>
      </c>
      <c r="J8" s="123">
        <v>694.81454545454551</v>
      </c>
      <c r="K8" s="123">
        <v>840.75748691099477</v>
      </c>
      <c r="L8" s="123"/>
      <c r="M8" s="123">
        <v>236.56621621621625</v>
      </c>
      <c r="N8" s="123">
        <v>819.50723933649306</v>
      </c>
      <c r="O8" s="123">
        <v>873.15151639344299</v>
      </c>
      <c r="P8" s="123">
        <v>815.8175</v>
      </c>
      <c r="Q8" s="123">
        <v>549.07810996563546</v>
      </c>
    </row>
    <row r="9" spans="1:66" x14ac:dyDescent="0.25">
      <c r="A9" s="404" t="s">
        <v>251</v>
      </c>
      <c r="B9" s="123">
        <v>863.14058394160577</v>
      </c>
      <c r="C9" s="123">
        <v>596.94687313877296</v>
      </c>
      <c r="D9" s="123">
        <v>923.51244701348742</v>
      </c>
      <c r="E9" s="123">
        <v>772.38894736842099</v>
      </c>
      <c r="F9" s="123">
        <v>1097.1172926162262</v>
      </c>
      <c r="G9" s="123">
        <v>708.19528038952262</v>
      </c>
      <c r="H9" s="123">
        <v>1073.1469517022961</v>
      </c>
      <c r="I9" s="123">
        <v>704.28969439728348</v>
      </c>
      <c r="J9" s="123">
        <v>1447.8279887745575</v>
      </c>
      <c r="K9" s="123">
        <v>987.21365054602143</v>
      </c>
      <c r="L9" s="123">
        <v>943.28358208955228</v>
      </c>
      <c r="M9" s="123">
        <v>641.55660377358492</v>
      </c>
      <c r="N9" s="123">
        <v>1139.293655462184</v>
      </c>
      <c r="O9" s="123">
        <v>742.05283251231458</v>
      </c>
      <c r="P9" s="123">
        <v>1172.4998961038959</v>
      </c>
      <c r="Q9" s="123">
        <v>607.04090356871609</v>
      </c>
    </row>
    <row r="10" spans="1:66" x14ac:dyDescent="0.25">
      <c r="A10" s="404" t="s">
        <v>252</v>
      </c>
      <c r="B10" s="123">
        <v>839.43076923076922</v>
      </c>
      <c r="C10" s="123">
        <v>679.53611683848806</v>
      </c>
      <c r="D10" s="123">
        <v>921.83723577235764</v>
      </c>
      <c r="E10" s="123">
        <v>600</v>
      </c>
      <c r="F10" s="123">
        <v>998.09264808362343</v>
      </c>
      <c r="G10" s="123">
        <v>1623.2791061452519</v>
      </c>
      <c r="H10" s="123">
        <v>1252.5229581993569</v>
      </c>
      <c r="I10" s="123">
        <v>935.68421052631584</v>
      </c>
      <c r="J10" s="123">
        <v>1515.8159857482185</v>
      </c>
      <c r="K10" s="123">
        <v>998.38218390804593</v>
      </c>
      <c r="L10" s="123">
        <v>2635.1898734177216</v>
      </c>
      <c r="M10" s="123"/>
      <c r="N10" s="123">
        <v>4715.902851841277</v>
      </c>
      <c r="O10" s="123">
        <v>734.75864661654134</v>
      </c>
      <c r="P10" s="123">
        <v>1171.6010441767069</v>
      </c>
      <c r="Q10" s="123">
        <v>787.03499999999997</v>
      </c>
    </row>
    <row r="11" spans="1:66" x14ac:dyDescent="0.25">
      <c r="A11" s="404" t="s">
        <v>253</v>
      </c>
      <c r="B11" s="123">
        <v>718.33400000000006</v>
      </c>
      <c r="C11" s="123"/>
      <c r="D11" s="123">
        <v>854.45</v>
      </c>
      <c r="E11" s="123"/>
      <c r="F11" s="123">
        <v>903.87487421383651</v>
      </c>
      <c r="G11" s="123">
        <v>357</v>
      </c>
      <c r="H11" s="123">
        <v>608.35714285714289</v>
      </c>
      <c r="I11" s="123"/>
      <c r="J11" s="123">
        <v>2608.5634375</v>
      </c>
      <c r="K11" s="123">
        <v>1788.8888888888889</v>
      </c>
      <c r="L11" s="123"/>
      <c r="M11" s="123"/>
      <c r="N11" s="123"/>
      <c r="O11" s="123"/>
      <c r="P11" s="123">
        <v>1510</v>
      </c>
      <c r="Q11" s="123"/>
    </row>
    <row r="13" spans="1:66" x14ac:dyDescent="0.25">
      <c r="A13" s="408" t="s">
        <v>256</v>
      </c>
    </row>
    <row r="14" spans="1:66" x14ac:dyDescent="0.25">
      <c r="A14" s="408"/>
    </row>
    <row r="15" spans="1:66" ht="20.25" customHeight="1" x14ac:dyDescent="0.25">
      <c r="A15" s="250" t="s">
        <v>271</v>
      </c>
      <c r="B15" s="394"/>
      <c r="C15" s="394"/>
      <c r="D15" s="394"/>
      <c r="E15" s="394"/>
      <c r="F15" s="394"/>
      <c r="G15" s="394"/>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4"/>
      <c r="AM15" s="394"/>
      <c r="AN15" s="394"/>
      <c r="AO15" s="394"/>
      <c r="AP15" s="394"/>
      <c r="AQ15" s="394"/>
      <c r="AR15" s="394"/>
      <c r="AS15" s="394"/>
      <c r="AT15" s="394"/>
      <c r="AU15" s="394"/>
      <c r="AV15" s="394"/>
      <c r="AW15" s="394"/>
      <c r="AX15" s="394"/>
      <c r="AY15" s="394"/>
      <c r="AZ15" s="394"/>
      <c r="BA15" s="394"/>
      <c r="BB15" s="394"/>
      <c r="BC15" s="394"/>
      <c r="BD15" s="394"/>
      <c r="BE15" s="394"/>
      <c r="BF15" s="394"/>
      <c r="BG15" s="394"/>
      <c r="BH15" s="394"/>
      <c r="BI15" s="394"/>
      <c r="BJ15" s="394"/>
      <c r="BK15" s="394"/>
      <c r="BL15" s="394"/>
      <c r="BM15" s="394"/>
      <c r="BN15" s="394"/>
    </row>
    <row r="16" spans="1:66" customFormat="1" ht="20.25" customHeight="1" x14ac:dyDescent="0.25"/>
    <row r="17" spans="1:17" x14ac:dyDescent="0.25">
      <c r="A17" s="409"/>
      <c r="B17" s="408" t="s">
        <v>255</v>
      </c>
    </row>
    <row r="19" spans="1:17" x14ac:dyDescent="0.25">
      <c r="A19" s="562" t="s">
        <v>260</v>
      </c>
      <c r="B19" s="562"/>
      <c r="C19" s="562"/>
      <c r="D19" s="562"/>
      <c r="E19" s="562"/>
      <c r="F19" s="562"/>
      <c r="G19" s="562"/>
      <c r="H19" s="562"/>
      <c r="I19" s="562"/>
      <c r="J19" s="562"/>
      <c r="K19" s="562"/>
      <c r="L19" s="562"/>
      <c r="M19" s="562"/>
      <c r="N19" s="562"/>
      <c r="O19" s="562"/>
      <c r="P19" s="562"/>
      <c r="Q19" s="562"/>
    </row>
    <row r="20" spans="1:17" x14ac:dyDescent="0.25">
      <c r="A20" s="562" t="s">
        <v>217</v>
      </c>
      <c r="B20" s="562"/>
      <c r="C20" s="562"/>
      <c r="D20" s="562"/>
      <c r="E20" s="562"/>
      <c r="F20" s="562"/>
      <c r="G20" s="562"/>
      <c r="H20" s="562"/>
      <c r="I20" s="562"/>
      <c r="J20" s="562"/>
      <c r="K20" s="562"/>
      <c r="L20" s="562"/>
      <c r="M20" s="562"/>
      <c r="N20" s="562"/>
      <c r="O20" s="562"/>
      <c r="P20" s="562"/>
      <c r="Q20" s="562"/>
    </row>
    <row r="21" spans="1:17" ht="39" customHeight="1" x14ac:dyDescent="0.25">
      <c r="A21" s="563" t="s">
        <v>272</v>
      </c>
      <c r="B21" s="565" t="s">
        <v>162</v>
      </c>
      <c r="C21" s="566"/>
      <c r="D21" s="565" t="s">
        <v>218</v>
      </c>
      <c r="E21" s="566"/>
      <c r="F21" s="565" t="s">
        <v>219</v>
      </c>
      <c r="G21" s="566"/>
      <c r="H21" s="565" t="s">
        <v>220</v>
      </c>
      <c r="I21" s="566"/>
      <c r="J21" s="565" t="s">
        <v>221</v>
      </c>
      <c r="K21" s="566"/>
      <c r="L21" s="565" t="s">
        <v>186</v>
      </c>
      <c r="M21" s="566"/>
      <c r="N21" s="565" t="s">
        <v>222</v>
      </c>
      <c r="O21" s="566"/>
      <c r="P21" s="565" t="s">
        <v>194</v>
      </c>
      <c r="Q21" s="566"/>
    </row>
    <row r="22" spans="1:17" x14ac:dyDescent="0.25">
      <c r="A22" s="564"/>
      <c r="B22" s="407" t="s">
        <v>223</v>
      </c>
      <c r="C22" s="407" t="s">
        <v>224</v>
      </c>
      <c r="D22" s="407" t="s">
        <v>223</v>
      </c>
      <c r="E22" s="407" t="s">
        <v>224</v>
      </c>
      <c r="F22" s="407" t="s">
        <v>223</v>
      </c>
      <c r="G22" s="407" t="s">
        <v>224</v>
      </c>
      <c r="H22" s="407" t="s">
        <v>223</v>
      </c>
      <c r="I22" s="407" t="s">
        <v>224</v>
      </c>
      <c r="J22" s="407" t="s">
        <v>223</v>
      </c>
      <c r="K22" s="407" t="s">
        <v>224</v>
      </c>
      <c r="L22" s="407" t="s">
        <v>223</v>
      </c>
      <c r="M22" s="407" t="s">
        <v>224</v>
      </c>
      <c r="N22" s="407" t="s">
        <v>223</v>
      </c>
      <c r="O22" s="407" t="s">
        <v>224</v>
      </c>
      <c r="P22" s="407" t="s">
        <v>223</v>
      </c>
      <c r="Q22" s="407" t="s">
        <v>224</v>
      </c>
    </row>
    <row r="23" spans="1:17" x14ac:dyDescent="0.25">
      <c r="A23" s="404" t="s">
        <v>261</v>
      </c>
      <c r="B23" s="123">
        <v>2</v>
      </c>
      <c r="C23" s="123"/>
      <c r="D23" s="123">
        <v>4</v>
      </c>
      <c r="E23" s="123"/>
      <c r="F23" s="123">
        <v>89</v>
      </c>
      <c r="G23" s="123">
        <v>4</v>
      </c>
      <c r="H23" s="123">
        <v>19</v>
      </c>
      <c r="I23" s="123">
        <v>1</v>
      </c>
      <c r="J23" s="123">
        <v>7</v>
      </c>
      <c r="K23" s="123"/>
      <c r="L23" s="123"/>
      <c r="M23" s="123"/>
      <c r="N23" s="123"/>
      <c r="O23" s="123"/>
      <c r="P23" s="123"/>
      <c r="Q23" s="123"/>
    </row>
    <row r="24" spans="1:17" x14ac:dyDescent="0.25">
      <c r="A24" s="404" t="s">
        <v>262</v>
      </c>
      <c r="B24" s="123">
        <v>1</v>
      </c>
      <c r="C24" s="123"/>
      <c r="D24" s="123">
        <v>2</v>
      </c>
      <c r="E24" s="123"/>
      <c r="F24" s="123">
        <v>58</v>
      </c>
      <c r="G24" s="123"/>
      <c r="H24" s="123"/>
      <c r="I24" s="123"/>
      <c r="J24" s="123"/>
      <c r="K24" s="123"/>
      <c r="L24" s="123"/>
      <c r="M24" s="123"/>
      <c r="N24" s="123"/>
      <c r="O24" s="123"/>
      <c r="P24" s="123">
        <v>10</v>
      </c>
      <c r="Q24" s="123"/>
    </row>
    <row r="25" spans="1:17" x14ac:dyDescent="0.25">
      <c r="A25" s="404" t="s">
        <v>263</v>
      </c>
      <c r="B25" s="123">
        <v>2</v>
      </c>
      <c r="C25" s="123"/>
      <c r="D25" s="123">
        <v>14</v>
      </c>
      <c r="E25" s="123"/>
      <c r="F25" s="123">
        <v>125</v>
      </c>
      <c r="G25" s="123">
        <v>2</v>
      </c>
      <c r="H25" s="123">
        <v>2</v>
      </c>
      <c r="I25" s="123">
        <v>1</v>
      </c>
      <c r="J25" s="123"/>
      <c r="K25" s="123"/>
      <c r="L25" s="123"/>
      <c r="M25" s="123"/>
      <c r="N25" s="123"/>
      <c r="O25" s="123"/>
      <c r="P25" s="123">
        <v>1</v>
      </c>
      <c r="Q25" s="123"/>
    </row>
    <row r="26" spans="1:17" x14ac:dyDescent="0.25">
      <c r="A26" s="404" t="s">
        <v>264</v>
      </c>
      <c r="B26" s="123"/>
      <c r="C26" s="123"/>
      <c r="D26" s="123"/>
      <c r="E26" s="123"/>
      <c r="F26" s="123">
        <v>28</v>
      </c>
      <c r="G26" s="123"/>
      <c r="H26" s="123">
        <v>6</v>
      </c>
      <c r="I26" s="123">
        <v>1</v>
      </c>
      <c r="J26" s="123">
        <v>7</v>
      </c>
      <c r="K26" s="123">
        <v>8</v>
      </c>
      <c r="L26" s="123"/>
      <c r="M26" s="123"/>
      <c r="N26" s="123"/>
      <c r="O26" s="123"/>
      <c r="P26" s="123">
        <v>1</v>
      </c>
      <c r="Q26" s="123"/>
    </row>
    <row r="27" spans="1:17" x14ac:dyDescent="0.25">
      <c r="A27" s="404" t="s">
        <v>265</v>
      </c>
      <c r="B27" s="123"/>
      <c r="C27" s="123"/>
      <c r="D27" s="123"/>
      <c r="E27" s="123"/>
      <c r="F27" s="123">
        <v>8</v>
      </c>
      <c r="G27" s="123"/>
      <c r="H27" s="123"/>
      <c r="I27" s="123"/>
      <c r="J27" s="123">
        <v>1</v>
      </c>
      <c r="K27" s="123">
        <v>1</v>
      </c>
      <c r="L27" s="123"/>
      <c r="M27" s="123"/>
      <c r="N27" s="123"/>
      <c r="O27" s="123"/>
      <c r="P27" s="123"/>
      <c r="Q27" s="123"/>
    </row>
    <row r="28" spans="1:17" x14ac:dyDescent="0.25">
      <c r="A28" s="404" t="s">
        <v>266</v>
      </c>
      <c r="B28" s="123"/>
      <c r="C28" s="123"/>
      <c r="D28" s="123"/>
      <c r="E28" s="123"/>
      <c r="F28" s="123">
        <v>10</v>
      </c>
      <c r="G28" s="123"/>
      <c r="H28" s="123"/>
      <c r="I28" s="123"/>
      <c r="J28" s="123">
        <v>2</v>
      </c>
      <c r="K28" s="123"/>
      <c r="L28" s="123"/>
      <c r="M28" s="123"/>
      <c r="N28" s="123"/>
      <c r="O28" s="123"/>
      <c r="P28" s="123"/>
      <c r="Q28" s="123"/>
    </row>
    <row r="29" spans="1:17" x14ac:dyDescent="0.25">
      <c r="A29" s="404" t="s">
        <v>267</v>
      </c>
      <c r="B29" s="123"/>
      <c r="C29" s="123"/>
      <c r="D29" s="123"/>
      <c r="E29" s="123"/>
      <c r="F29" s="123"/>
      <c r="G29" s="123"/>
      <c r="H29" s="123">
        <v>1</v>
      </c>
      <c r="I29" s="123"/>
      <c r="J29" s="123">
        <v>1</v>
      </c>
      <c r="K29" s="123"/>
      <c r="L29" s="123"/>
      <c r="M29" s="123"/>
      <c r="N29" s="123"/>
      <c r="O29" s="123"/>
      <c r="P29" s="123"/>
      <c r="Q29" s="123"/>
    </row>
    <row r="30" spans="1:17" x14ac:dyDescent="0.25">
      <c r="A30" s="404" t="s">
        <v>268</v>
      </c>
      <c r="B30" s="123"/>
      <c r="C30" s="123"/>
      <c r="D30" s="123"/>
      <c r="E30" s="123"/>
      <c r="F30" s="123"/>
      <c r="G30" s="123"/>
      <c r="H30" s="123"/>
      <c r="I30" s="123"/>
      <c r="J30" s="123">
        <v>14</v>
      </c>
      <c r="K30" s="123"/>
      <c r="L30" s="123"/>
      <c r="M30" s="123"/>
      <c r="N30" s="123"/>
      <c r="O30" s="123"/>
      <c r="P30" s="123"/>
      <c r="Q30" s="123"/>
    </row>
    <row r="31" spans="1:17" x14ac:dyDescent="0.25">
      <c r="A31" s="404" t="s">
        <v>269</v>
      </c>
      <c r="B31" s="123"/>
      <c r="C31" s="123"/>
      <c r="D31" s="123"/>
      <c r="E31" s="123"/>
      <c r="F31" s="123"/>
      <c r="G31" s="123"/>
      <c r="H31" s="123"/>
      <c r="I31" s="123"/>
      <c r="J31" s="123"/>
      <c r="K31" s="123"/>
      <c r="L31" s="123"/>
      <c r="M31" s="123"/>
      <c r="N31" s="123"/>
      <c r="O31" s="123"/>
      <c r="P31" s="123">
        <v>2</v>
      </c>
      <c r="Q31" s="123"/>
    </row>
    <row r="33" spans="1:1" x14ac:dyDescent="0.25">
      <c r="A33" s="408" t="s">
        <v>273</v>
      </c>
    </row>
  </sheetData>
  <mergeCells count="20">
    <mergeCell ref="L21:M21"/>
    <mergeCell ref="N21:O21"/>
    <mergeCell ref="P21:Q21"/>
    <mergeCell ref="L6:M6"/>
    <mergeCell ref="A5:Q5"/>
    <mergeCell ref="A19:Q19"/>
    <mergeCell ref="A20:Q20"/>
    <mergeCell ref="A21:A22"/>
    <mergeCell ref="B21:C21"/>
    <mergeCell ref="D21:E21"/>
    <mergeCell ref="F21:G21"/>
    <mergeCell ref="H21:I21"/>
    <mergeCell ref="H6:I6"/>
    <mergeCell ref="J6:K6"/>
    <mergeCell ref="N6:O6"/>
    <mergeCell ref="P6:Q6"/>
    <mergeCell ref="B6:C6"/>
    <mergeCell ref="D6:E6"/>
    <mergeCell ref="F6:G6"/>
    <mergeCell ref="J21:K21"/>
  </mergeCells>
  <conditionalFormatting sqref="B8:Q11">
    <cfRule type="containsText" dxfId="10" priority="11" operator="containsText" text="..">
      <formula>NOT(ISERROR(SEARCH("..",B8)))</formula>
    </cfRule>
  </conditionalFormatting>
  <conditionalFormatting sqref="B8:Q11">
    <cfRule type="containsBlanks" priority="8">
      <formula>LEN(TRIM(B8))=0</formula>
    </cfRule>
    <cfRule type="containsBlanks" dxfId="9" priority="9">
      <formula>LEN(TRIM(B8))=0</formula>
    </cfRule>
  </conditionalFormatting>
  <conditionalFormatting sqref="B23:Q31">
    <cfRule type="containsBlanks" priority="1">
      <formula>LEN(TRIM(B23))=0</formula>
    </cfRule>
    <cfRule type="containsBlanks" dxfId="8" priority="2">
      <formula>LEN(TRIM(B23))=0</formula>
    </cfRule>
  </conditionalFormatting>
  <conditionalFormatting sqref="B23:Q31">
    <cfRule type="containsText" dxfId="7" priority="3" operator="containsText" text="..">
      <formula>NOT(ISERROR(SEARCH("..",B23)))</formula>
    </cfRule>
  </conditionalFormatting>
  <pageMargins left="0.70866141732283472" right="0.70866141732283472" top="0.74803149606299213" bottom="0.74803149606299213" header="0.31496062992125984" footer="0.31496062992125984"/>
  <pageSetup paperSize="9" scale="69" firstPageNumber="8" fitToHeight="0" orientation="landscape" useFirstPageNumber="1" r:id="rId1"/>
  <headerFooter>
    <oddHeader>&amp;LAugstākās izglītības finansējums</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2AF22-8AAC-4D77-B689-AC823E945235}">
  <sheetPr>
    <tabColor theme="9" tint="-0.249977111117893"/>
    <pageSetUpPr fitToPage="1"/>
  </sheetPr>
  <dimension ref="A1:BO92"/>
  <sheetViews>
    <sheetView topLeftCell="A57" zoomScaleNormal="100" workbookViewId="0">
      <selection activeCell="Q108" sqref="Q108"/>
    </sheetView>
  </sheetViews>
  <sheetFormatPr defaultColWidth="9.140625" defaultRowHeight="15" x14ac:dyDescent="0.25"/>
  <cols>
    <col min="1" max="1" width="4.5703125" style="395" customWidth="1"/>
    <col min="2" max="2" width="7.42578125" style="395" customWidth="1"/>
    <col min="3" max="10" width="8.7109375" style="395" customWidth="1"/>
    <col min="11" max="15" width="8.42578125" style="395" customWidth="1"/>
    <col min="16" max="16" width="10" style="395" customWidth="1"/>
    <col min="17" max="17" width="8.5703125" style="395" customWidth="1"/>
    <col min="18" max="18" width="10.42578125" style="395" customWidth="1"/>
    <col min="19" max="25" width="7.42578125" style="395" customWidth="1"/>
    <col min="26" max="26" width="10.140625" style="395" customWidth="1"/>
    <col min="27" max="31" width="8.42578125" style="395" customWidth="1"/>
    <col min="32" max="32" width="10" style="395" customWidth="1"/>
    <col min="33" max="33" width="8.5703125" style="395" customWidth="1"/>
    <col min="34" max="34" width="10.42578125" style="395" customWidth="1"/>
    <col min="35" max="41" width="7.42578125" style="395" customWidth="1"/>
    <col min="42" max="42" width="10.140625" style="395" customWidth="1"/>
    <col min="43" max="47" width="8.42578125" style="395" customWidth="1"/>
    <col min="48" max="48" width="10" style="395" customWidth="1"/>
    <col min="49" max="49" width="8.5703125" style="395" customWidth="1"/>
    <col min="50" max="50" width="10.42578125" style="395" customWidth="1"/>
    <col min="51" max="57" width="7.42578125" style="395" customWidth="1"/>
    <col min="58" max="58" width="10.140625" style="395" customWidth="1"/>
    <col min="59" max="63" width="8.42578125" style="395" customWidth="1"/>
    <col min="64" max="64" width="10" style="395" customWidth="1"/>
    <col min="65" max="65" width="8.5703125" style="395" customWidth="1"/>
    <col min="66" max="66" width="10.42578125" style="395" customWidth="1"/>
    <col min="67" max="67" width="0" style="395" hidden="1" customWidth="1"/>
    <col min="68" max="68" width="5.140625" style="395" customWidth="1"/>
    <col min="69" max="16384" width="9.140625" style="395"/>
  </cols>
  <sheetData>
    <row r="1" spans="1:67" ht="20.25" customHeight="1" x14ac:dyDescent="0.25">
      <c r="A1" s="250" t="s">
        <v>258</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394"/>
      <c r="AM1" s="394"/>
      <c r="AN1" s="394"/>
      <c r="AO1" s="394"/>
      <c r="AP1" s="394"/>
      <c r="AQ1" s="394"/>
      <c r="AR1" s="394"/>
      <c r="AS1" s="394"/>
      <c r="AT1" s="394"/>
      <c r="AU1" s="394"/>
      <c r="AV1" s="394"/>
      <c r="AW1" s="394"/>
      <c r="AX1" s="394"/>
      <c r="AY1" s="394"/>
      <c r="AZ1" s="394"/>
      <c r="BA1" s="394"/>
      <c r="BB1" s="394"/>
      <c r="BC1" s="394"/>
      <c r="BD1" s="394"/>
      <c r="BE1" s="394"/>
      <c r="BF1" s="394"/>
      <c r="BG1" s="394"/>
      <c r="BH1" s="394"/>
      <c r="BI1" s="394"/>
      <c r="BJ1" s="394"/>
      <c r="BK1" s="394"/>
      <c r="BL1" s="394"/>
      <c r="BM1" s="394"/>
      <c r="BN1" s="394"/>
      <c r="BO1" s="394"/>
    </row>
    <row r="2" spans="1:67" customFormat="1" ht="20.25" customHeight="1" x14ac:dyDescent="0.25"/>
    <row r="3" spans="1:67" x14ac:dyDescent="0.25">
      <c r="A3" s="409"/>
      <c r="B3" s="408" t="s">
        <v>250</v>
      </c>
    </row>
    <row r="4" spans="1:67" x14ac:dyDescent="0.25">
      <c r="A4" s="562" t="s">
        <v>233</v>
      </c>
      <c r="B4" s="562"/>
      <c r="C4" s="562"/>
      <c r="D4" s="562"/>
      <c r="E4" s="562"/>
      <c r="F4" s="562"/>
      <c r="G4" s="562"/>
      <c r="H4" s="562"/>
      <c r="I4" s="562"/>
      <c r="J4" s="562"/>
      <c r="K4" s="562"/>
      <c r="L4" s="562"/>
      <c r="M4" s="562"/>
      <c r="N4" s="562"/>
      <c r="O4" s="562"/>
      <c r="P4" s="562"/>
      <c r="Q4" s="562"/>
    </row>
    <row r="5" spans="1:67" ht="15" customHeight="1" x14ac:dyDescent="0.25">
      <c r="A5" s="576" t="s">
        <v>0</v>
      </c>
      <c r="B5" s="576" t="s">
        <v>1</v>
      </c>
      <c r="C5" s="567" t="s">
        <v>217</v>
      </c>
      <c r="D5" s="567"/>
      <c r="E5" s="567"/>
      <c r="F5" s="567"/>
      <c r="G5" s="567"/>
      <c r="H5" s="567"/>
      <c r="I5" s="567"/>
      <c r="J5" s="567"/>
      <c r="K5" s="567"/>
      <c r="L5" s="567"/>
      <c r="M5" s="567"/>
      <c r="N5" s="567"/>
      <c r="O5" s="567"/>
      <c r="P5" s="567"/>
      <c r="Q5" s="567"/>
    </row>
    <row r="6" spans="1:67" ht="26.25" customHeight="1" x14ac:dyDescent="0.25">
      <c r="A6" s="576"/>
      <c r="B6" s="576"/>
      <c r="C6" s="568" t="s">
        <v>162</v>
      </c>
      <c r="D6" s="568"/>
      <c r="E6" s="396" t="s">
        <v>218</v>
      </c>
      <c r="F6" s="568" t="s">
        <v>219</v>
      </c>
      <c r="G6" s="568"/>
      <c r="H6" s="568" t="s">
        <v>220</v>
      </c>
      <c r="I6" s="568"/>
      <c r="J6" s="568" t="s">
        <v>221</v>
      </c>
      <c r="K6" s="568"/>
      <c r="L6" s="568" t="s">
        <v>186</v>
      </c>
      <c r="M6" s="568"/>
      <c r="N6" s="568" t="s">
        <v>222</v>
      </c>
      <c r="O6" s="568"/>
      <c r="P6" s="568" t="s">
        <v>194</v>
      </c>
      <c r="Q6" s="568"/>
    </row>
    <row r="7" spans="1:67" x14ac:dyDescent="0.25">
      <c r="A7" s="576"/>
      <c r="B7" s="576"/>
      <c r="C7" s="397" t="s">
        <v>223</v>
      </c>
      <c r="D7" s="397" t="s">
        <v>224</v>
      </c>
      <c r="E7" s="397" t="s">
        <v>223</v>
      </c>
      <c r="F7" s="397" t="s">
        <v>223</v>
      </c>
      <c r="G7" s="397" t="s">
        <v>224</v>
      </c>
      <c r="H7" s="397" t="s">
        <v>223</v>
      </c>
      <c r="I7" s="397" t="s">
        <v>224</v>
      </c>
      <c r="J7" s="397" t="s">
        <v>223</v>
      </c>
      <c r="K7" s="397" t="s">
        <v>224</v>
      </c>
      <c r="L7" s="397" t="s">
        <v>223</v>
      </c>
      <c r="M7" s="397" t="s">
        <v>224</v>
      </c>
      <c r="N7" s="397" t="s">
        <v>223</v>
      </c>
      <c r="O7" s="397" t="s">
        <v>224</v>
      </c>
      <c r="P7" s="397" t="s">
        <v>223</v>
      </c>
      <c r="Q7" s="397" t="s">
        <v>224</v>
      </c>
    </row>
    <row r="8" spans="1:67" x14ac:dyDescent="0.25">
      <c r="A8" s="402">
        <v>1</v>
      </c>
      <c r="B8" s="403" t="s">
        <v>33</v>
      </c>
      <c r="C8" s="123"/>
      <c r="D8" s="123"/>
      <c r="E8" s="123"/>
      <c r="F8" s="123"/>
      <c r="G8" s="123">
        <v>470.75117647058829</v>
      </c>
      <c r="H8" s="123"/>
      <c r="I8" s="123"/>
      <c r="J8" s="123"/>
      <c r="K8" s="123"/>
      <c r="L8" s="123"/>
      <c r="M8" s="123"/>
      <c r="N8" s="123"/>
      <c r="O8" s="123"/>
      <c r="P8" s="123"/>
      <c r="Q8" s="123"/>
    </row>
    <row r="9" spans="1:67" x14ac:dyDescent="0.25">
      <c r="A9" s="402">
        <v>2</v>
      </c>
      <c r="B9" s="404" t="s">
        <v>22</v>
      </c>
      <c r="C9" s="123"/>
      <c r="D9" s="123">
        <v>550</v>
      </c>
      <c r="E9" s="123"/>
      <c r="F9" s="123"/>
      <c r="G9" s="123"/>
      <c r="H9" s="123"/>
      <c r="I9" s="123"/>
      <c r="J9" s="123"/>
      <c r="K9" s="123"/>
      <c r="L9" s="123"/>
      <c r="M9" s="123"/>
      <c r="N9" s="123"/>
      <c r="O9" s="123">
        <v>558.88888888888891</v>
      </c>
      <c r="P9" s="123"/>
      <c r="Q9" s="123"/>
    </row>
    <row r="10" spans="1:67" x14ac:dyDescent="0.25">
      <c r="A10" s="402">
        <v>3</v>
      </c>
      <c r="B10" s="404" t="s">
        <v>24</v>
      </c>
      <c r="C10" s="123"/>
      <c r="D10" s="123">
        <v>421.37113402061857</v>
      </c>
      <c r="E10" s="123"/>
      <c r="F10" s="123"/>
      <c r="G10" s="123"/>
      <c r="H10" s="123"/>
      <c r="I10" s="123"/>
      <c r="J10" s="123"/>
      <c r="K10" s="123"/>
      <c r="L10" s="123"/>
      <c r="M10" s="123"/>
      <c r="N10" s="123"/>
      <c r="O10" s="123"/>
      <c r="P10" s="123"/>
      <c r="Q10" s="123"/>
    </row>
    <row r="11" spans="1:67" x14ac:dyDescent="0.25">
      <c r="A11" s="402">
        <v>4</v>
      </c>
      <c r="B11" s="404" t="s">
        <v>29</v>
      </c>
      <c r="C11" s="123"/>
      <c r="D11" s="123"/>
      <c r="E11" s="123"/>
      <c r="F11" s="123"/>
      <c r="G11" s="123"/>
      <c r="H11" s="123"/>
      <c r="I11" s="123"/>
      <c r="J11" s="123"/>
      <c r="K11" s="123"/>
      <c r="L11" s="123"/>
      <c r="M11" s="123"/>
      <c r="N11" s="123"/>
      <c r="O11" s="123"/>
      <c r="P11" s="123"/>
      <c r="Q11" s="123"/>
    </row>
    <row r="12" spans="1:67" x14ac:dyDescent="0.25">
      <c r="A12" s="402">
        <v>5</v>
      </c>
      <c r="B12" s="404" t="s">
        <v>21</v>
      </c>
      <c r="C12" s="123"/>
      <c r="D12" s="123">
        <v>450</v>
      </c>
      <c r="E12" s="123"/>
      <c r="F12" s="123"/>
      <c r="G12" s="123">
        <v>450</v>
      </c>
      <c r="H12" s="123"/>
      <c r="I12" s="123"/>
      <c r="J12" s="123"/>
      <c r="K12" s="123">
        <v>661.33333333333337</v>
      </c>
      <c r="L12" s="123"/>
      <c r="M12" s="123"/>
      <c r="N12" s="123"/>
      <c r="O12" s="123"/>
      <c r="P12" s="123"/>
      <c r="Q12" s="123"/>
    </row>
    <row r="13" spans="1:67" x14ac:dyDescent="0.25">
      <c r="A13" s="402">
        <v>6</v>
      </c>
      <c r="B13" s="404" t="s">
        <v>28</v>
      </c>
      <c r="C13" s="123"/>
      <c r="D13" s="123"/>
      <c r="E13" s="123"/>
      <c r="F13" s="123"/>
      <c r="G13" s="123"/>
      <c r="H13" s="123"/>
      <c r="I13" s="123"/>
      <c r="J13" s="123"/>
      <c r="K13" s="123"/>
      <c r="L13" s="123"/>
      <c r="M13" s="123"/>
      <c r="N13" s="123"/>
      <c r="O13" s="123">
        <v>593.02499999999998</v>
      </c>
      <c r="P13" s="123"/>
      <c r="Q13" s="123">
        <v>593.02499999999998</v>
      </c>
    </row>
    <row r="14" spans="1:67" x14ac:dyDescent="0.25">
      <c r="A14" s="402">
        <v>7</v>
      </c>
      <c r="B14" s="404" t="s">
        <v>19</v>
      </c>
      <c r="C14" s="123">
        <v>975</v>
      </c>
      <c r="D14" s="123">
        <v>650.5006750392464</v>
      </c>
      <c r="E14" s="123"/>
      <c r="F14" s="123"/>
      <c r="G14" s="123">
        <v>455.16666666666669</v>
      </c>
      <c r="H14" s="123">
        <v>884.23076923076928</v>
      </c>
      <c r="I14" s="123"/>
      <c r="J14" s="123"/>
      <c r="K14" s="123"/>
      <c r="L14" s="123"/>
      <c r="M14" s="123"/>
      <c r="N14" s="123"/>
      <c r="O14" s="123">
        <v>890.35714285714289</v>
      </c>
      <c r="P14" s="123">
        <v>539.80214814814826</v>
      </c>
      <c r="Q14" s="123">
        <v>890.35714285714289</v>
      </c>
    </row>
    <row r="15" spans="1:67" x14ac:dyDescent="0.25">
      <c r="A15" s="402">
        <v>8</v>
      </c>
      <c r="B15" s="404" t="s">
        <v>23</v>
      </c>
      <c r="C15" s="123"/>
      <c r="D15" s="123"/>
      <c r="E15" s="123"/>
      <c r="F15" s="123"/>
      <c r="G15" s="123"/>
      <c r="H15" s="123"/>
      <c r="I15" s="123"/>
      <c r="J15" s="123"/>
      <c r="K15" s="123"/>
      <c r="L15" s="123"/>
      <c r="M15" s="123">
        <v>1376.1541666666667</v>
      </c>
      <c r="N15" s="123"/>
      <c r="O15" s="123"/>
      <c r="P15" s="123">
        <v>559.53611320754703</v>
      </c>
      <c r="Q15" s="123"/>
    </row>
    <row r="16" spans="1:67" x14ac:dyDescent="0.25">
      <c r="A16" s="402">
        <v>9</v>
      </c>
      <c r="B16" s="404" t="s">
        <v>30</v>
      </c>
      <c r="C16" s="123"/>
      <c r="D16" s="123"/>
      <c r="E16" s="123"/>
      <c r="F16" s="123"/>
      <c r="G16" s="123">
        <v>577.32399999999996</v>
      </c>
      <c r="H16" s="123"/>
      <c r="I16" s="123"/>
      <c r="J16" s="123"/>
      <c r="K16" s="123">
        <v>510.3950000000001</v>
      </c>
      <c r="L16" s="123"/>
      <c r="M16" s="123"/>
      <c r="N16" s="123"/>
      <c r="O16" s="123"/>
      <c r="P16" s="123"/>
      <c r="Q16" s="123"/>
    </row>
    <row r="17" spans="1:18" x14ac:dyDescent="0.25">
      <c r="A17" s="402">
        <v>10</v>
      </c>
      <c r="B17" s="404" t="s">
        <v>20</v>
      </c>
      <c r="C17" s="123"/>
      <c r="D17" s="123"/>
      <c r="E17" s="123"/>
      <c r="F17" s="123">
        <v>780.76923076923072</v>
      </c>
      <c r="G17" s="123">
        <v>541.73387096774195</v>
      </c>
      <c r="H17" s="123"/>
      <c r="I17" s="123"/>
      <c r="J17" s="123"/>
      <c r="K17" s="123">
        <v>849.33098039215679</v>
      </c>
      <c r="L17" s="123"/>
      <c r="M17" s="123"/>
      <c r="N17" s="123"/>
      <c r="O17" s="123">
        <v>835</v>
      </c>
      <c r="P17" s="123"/>
      <c r="Q17" s="123">
        <v>835</v>
      </c>
    </row>
    <row r="18" spans="1:18" x14ac:dyDescent="0.25">
      <c r="A18" s="402">
        <v>11</v>
      </c>
      <c r="B18" s="404" t="s">
        <v>31</v>
      </c>
      <c r="C18" s="123"/>
      <c r="D18" s="123"/>
      <c r="E18" s="123"/>
      <c r="F18" s="123"/>
      <c r="G18" s="123"/>
      <c r="H18" s="123"/>
      <c r="I18" s="123"/>
      <c r="J18" s="123"/>
      <c r="K18" s="123"/>
      <c r="L18" s="123"/>
      <c r="M18" s="123"/>
      <c r="N18" s="123"/>
      <c r="O18" s="123"/>
      <c r="P18" s="123"/>
      <c r="Q18" s="123"/>
    </row>
    <row r="19" spans="1:18" x14ac:dyDescent="0.25">
      <c r="A19" s="410">
        <v>12</v>
      </c>
      <c r="B19" s="411" t="s">
        <v>32</v>
      </c>
      <c r="C19" s="412"/>
      <c r="D19" s="412"/>
      <c r="E19" s="412"/>
      <c r="F19" s="412"/>
      <c r="G19" s="412"/>
      <c r="H19" s="412"/>
      <c r="I19" s="412"/>
      <c r="J19" s="412"/>
      <c r="K19" s="412"/>
      <c r="L19" s="412"/>
      <c r="M19" s="412"/>
      <c r="N19" s="412"/>
      <c r="O19" s="412"/>
      <c r="P19" s="412"/>
      <c r="Q19" s="412"/>
    </row>
    <row r="20" spans="1:18" x14ac:dyDescent="0.25">
      <c r="A20" s="413">
        <v>13</v>
      </c>
      <c r="B20" s="403" t="s">
        <v>136</v>
      </c>
      <c r="C20" s="414"/>
      <c r="D20" s="414"/>
      <c r="E20" s="414"/>
      <c r="F20" s="414"/>
      <c r="G20" s="414">
        <v>399.42812292358826</v>
      </c>
      <c r="H20" s="414">
        <v>812.66666666666663</v>
      </c>
      <c r="I20" s="414"/>
      <c r="J20" s="414"/>
      <c r="K20" s="414"/>
      <c r="L20" s="414"/>
      <c r="M20" s="414"/>
      <c r="N20" s="414"/>
      <c r="O20" s="414"/>
      <c r="P20" s="414">
        <v>495.2165789473683</v>
      </c>
      <c r="Q20" s="414"/>
    </row>
    <row r="21" spans="1:18" x14ac:dyDescent="0.25">
      <c r="A21" s="402">
        <v>14</v>
      </c>
      <c r="B21" s="404" t="s">
        <v>234</v>
      </c>
      <c r="C21" s="123"/>
      <c r="D21" s="123"/>
      <c r="E21" s="123"/>
      <c r="F21" s="123">
        <v>641.91176470588232</v>
      </c>
      <c r="G21" s="123">
        <v>501.9921875</v>
      </c>
      <c r="H21" s="123"/>
      <c r="I21" s="123"/>
      <c r="J21" s="123"/>
      <c r="K21" s="123"/>
      <c r="L21" s="123"/>
      <c r="M21" s="123"/>
      <c r="N21" s="123">
        <v>514.5</v>
      </c>
      <c r="O21" s="123"/>
      <c r="P21" s="123"/>
      <c r="Q21" s="123"/>
    </row>
    <row r="22" spans="1:18" x14ac:dyDescent="0.25">
      <c r="A22" s="402">
        <v>15</v>
      </c>
      <c r="B22" s="404" t="s">
        <v>235</v>
      </c>
      <c r="C22" s="123"/>
      <c r="D22" s="123"/>
      <c r="E22" s="123"/>
      <c r="F22" s="123">
        <v>616</v>
      </c>
      <c r="G22" s="123">
        <v>643.5</v>
      </c>
      <c r="H22" s="123"/>
      <c r="I22" s="123"/>
      <c r="J22" s="123"/>
      <c r="K22" s="123"/>
      <c r="L22" s="123"/>
      <c r="M22" s="123"/>
      <c r="N22" s="123"/>
      <c r="O22" s="123"/>
      <c r="P22" s="123"/>
      <c r="Q22" s="123"/>
    </row>
    <row r="23" spans="1:18" x14ac:dyDescent="0.25">
      <c r="A23" s="402">
        <v>16</v>
      </c>
      <c r="B23" s="404" t="s">
        <v>236</v>
      </c>
      <c r="C23" s="123"/>
      <c r="D23" s="123"/>
      <c r="E23" s="123"/>
      <c r="F23" s="123">
        <v>1150</v>
      </c>
      <c r="G23" s="123"/>
      <c r="H23" s="123">
        <v>1128.5714285714287</v>
      </c>
      <c r="I23" s="123"/>
      <c r="J23" s="123"/>
      <c r="K23" s="123"/>
      <c r="L23" s="123"/>
      <c r="M23" s="123"/>
      <c r="N23" s="123"/>
      <c r="O23" s="123">
        <v>1131.25</v>
      </c>
      <c r="P23" s="123">
        <v>950</v>
      </c>
      <c r="Q23" s="123"/>
    </row>
    <row r="24" spans="1:18" x14ac:dyDescent="0.25">
      <c r="A24" s="402">
        <v>17</v>
      </c>
      <c r="B24" s="404" t="s">
        <v>237</v>
      </c>
      <c r="C24" s="123"/>
      <c r="D24" s="123"/>
      <c r="E24" s="123"/>
      <c r="F24" s="123"/>
      <c r="G24" s="123"/>
      <c r="H24" s="123"/>
      <c r="I24" s="123"/>
      <c r="J24" s="123">
        <v>1244.4444444444443</v>
      </c>
      <c r="K24" s="123"/>
      <c r="L24" s="123"/>
      <c r="M24" s="123"/>
      <c r="N24" s="123"/>
      <c r="O24" s="123"/>
      <c r="P24" s="123"/>
      <c r="Q24" s="123"/>
    </row>
    <row r="27" spans="1:18" ht="12" customHeight="1" x14ac:dyDescent="0.25">
      <c r="A27" s="569" t="s">
        <v>238</v>
      </c>
      <c r="B27" s="570"/>
      <c r="C27" s="570"/>
      <c r="D27" s="570"/>
      <c r="E27" s="570"/>
      <c r="F27" s="570"/>
      <c r="G27" s="570"/>
      <c r="H27" s="570"/>
      <c r="I27" s="570"/>
      <c r="J27" s="570"/>
      <c r="K27" s="570"/>
      <c r="L27" s="570"/>
      <c r="M27" s="570"/>
      <c r="N27" s="570"/>
      <c r="O27" s="570"/>
      <c r="P27" s="570"/>
      <c r="Q27" s="570"/>
      <c r="R27" s="571"/>
    </row>
    <row r="28" spans="1:18" ht="15" customHeight="1" x14ac:dyDescent="0.25">
      <c r="A28" s="572" t="s">
        <v>0</v>
      </c>
      <c r="B28" s="572" t="s">
        <v>1</v>
      </c>
      <c r="C28" s="573" t="s">
        <v>217</v>
      </c>
      <c r="D28" s="574"/>
      <c r="E28" s="574"/>
      <c r="F28" s="574"/>
      <c r="G28" s="574"/>
      <c r="H28" s="574"/>
      <c r="I28" s="574"/>
      <c r="J28" s="574"/>
      <c r="K28" s="574"/>
      <c r="L28" s="574"/>
      <c r="M28" s="574"/>
      <c r="N28" s="574"/>
      <c r="O28" s="574"/>
      <c r="P28" s="574"/>
      <c r="Q28" s="574"/>
      <c r="R28" s="575"/>
    </row>
    <row r="29" spans="1:18" ht="26.25" customHeight="1" x14ac:dyDescent="0.25">
      <c r="A29" s="572"/>
      <c r="B29" s="572"/>
      <c r="C29" s="565" t="s">
        <v>162</v>
      </c>
      <c r="D29" s="566"/>
      <c r="E29" s="565" t="s">
        <v>218</v>
      </c>
      <c r="F29" s="566"/>
      <c r="G29" s="565" t="s">
        <v>219</v>
      </c>
      <c r="H29" s="566"/>
      <c r="I29" s="565" t="s">
        <v>220</v>
      </c>
      <c r="J29" s="566"/>
      <c r="K29" s="565" t="s">
        <v>221</v>
      </c>
      <c r="L29" s="566"/>
      <c r="M29" s="565" t="s">
        <v>186</v>
      </c>
      <c r="N29" s="566"/>
      <c r="O29" s="565" t="s">
        <v>222</v>
      </c>
      <c r="P29" s="566"/>
      <c r="Q29" s="565" t="s">
        <v>194</v>
      </c>
      <c r="R29" s="566"/>
    </row>
    <row r="30" spans="1:18" x14ac:dyDescent="0.25">
      <c r="A30" s="564"/>
      <c r="B30" s="564"/>
      <c r="C30" s="397" t="s">
        <v>223</v>
      </c>
      <c r="D30" s="397" t="s">
        <v>224</v>
      </c>
      <c r="E30" s="397" t="s">
        <v>223</v>
      </c>
      <c r="F30" s="397" t="s">
        <v>224</v>
      </c>
      <c r="G30" s="397" t="s">
        <v>223</v>
      </c>
      <c r="H30" s="397" t="s">
        <v>224</v>
      </c>
      <c r="I30" s="397" t="s">
        <v>223</v>
      </c>
      <c r="J30" s="397" t="s">
        <v>224</v>
      </c>
      <c r="K30" s="397" t="s">
        <v>223</v>
      </c>
      <c r="L30" s="397" t="s">
        <v>224</v>
      </c>
      <c r="M30" s="397" t="s">
        <v>223</v>
      </c>
      <c r="N30" s="397" t="s">
        <v>224</v>
      </c>
      <c r="O30" s="397" t="s">
        <v>223</v>
      </c>
      <c r="P30" s="397" t="s">
        <v>224</v>
      </c>
      <c r="Q30" s="397" t="s">
        <v>223</v>
      </c>
      <c r="R30" s="397" t="s">
        <v>224</v>
      </c>
    </row>
    <row r="31" spans="1:18" x14ac:dyDescent="0.25">
      <c r="A31" s="402">
        <v>1</v>
      </c>
      <c r="B31" s="404" t="s">
        <v>33</v>
      </c>
      <c r="C31" s="123"/>
      <c r="D31" s="123"/>
      <c r="E31" s="123"/>
      <c r="F31" s="123"/>
      <c r="G31" s="123">
        <v>1467.6150606394708</v>
      </c>
      <c r="H31" s="123">
        <v>709.37312500000007</v>
      </c>
      <c r="I31" s="123">
        <v>1400</v>
      </c>
      <c r="J31" s="123"/>
      <c r="K31" s="123"/>
      <c r="L31" s="123"/>
      <c r="M31" s="123"/>
      <c r="N31" s="123"/>
      <c r="O31" s="123"/>
      <c r="P31" s="123"/>
      <c r="Q31" s="123"/>
      <c r="R31" s="123"/>
    </row>
    <row r="32" spans="1:18" x14ac:dyDescent="0.25">
      <c r="A32" s="402">
        <v>2</v>
      </c>
      <c r="B32" s="404" t="s">
        <v>22</v>
      </c>
      <c r="C32" s="123">
        <v>731.57894736842104</v>
      </c>
      <c r="D32" s="123">
        <v>566.09852380952384</v>
      </c>
      <c r="E32" s="123">
        <v>884.72222222222217</v>
      </c>
      <c r="F32" s="123"/>
      <c r="G32" s="123">
        <v>667.64705882352939</v>
      </c>
      <c r="H32" s="123"/>
      <c r="I32" s="123"/>
      <c r="J32" s="123"/>
      <c r="K32" s="123"/>
      <c r="L32" s="123"/>
      <c r="M32" s="123"/>
      <c r="N32" s="123"/>
      <c r="O32" s="123">
        <v>550.125</v>
      </c>
      <c r="P32" s="123"/>
      <c r="Q32" s="123"/>
      <c r="R32" s="123"/>
    </row>
    <row r="33" spans="1:18" x14ac:dyDescent="0.25">
      <c r="A33" s="402">
        <v>3</v>
      </c>
      <c r="B33" s="404" t="s">
        <v>27</v>
      </c>
      <c r="C33" s="123">
        <v>1863.9519999999998</v>
      </c>
      <c r="D33" s="123"/>
      <c r="E33" s="123">
        <v>2293.6877272727274</v>
      </c>
      <c r="F33" s="123"/>
      <c r="G33" s="123"/>
      <c r="H33" s="123"/>
      <c r="I33" s="123"/>
      <c r="J33" s="123"/>
      <c r="K33" s="123"/>
      <c r="L33" s="123"/>
      <c r="M33" s="123"/>
      <c r="N33" s="123"/>
      <c r="O33" s="123"/>
      <c r="P33" s="123"/>
      <c r="Q33" s="123"/>
      <c r="R33" s="123"/>
    </row>
    <row r="34" spans="1:18" x14ac:dyDescent="0.25">
      <c r="A34" s="402">
        <v>4</v>
      </c>
      <c r="B34" s="404" t="s">
        <v>24</v>
      </c>
      <c r="C34" s="123">
        <v>724.0625</v>
      </c>
      <c r="D34" s="123">
        <v>544.12209677419355</v>
      </c>
      <c r="E34" s="123">
        <v>841.33333333333337</v>
      </c>
      <c r="F34" s="123"/>
      <c r="G34" s="123">
        <v>704.37374999999997</v>
      </c>
      <c r="H34" s="123">
        <v>523.50833333333333</v>
      </c>
      <c r="I34" s="123">
        <v>1020.816</v>
      </c>
      <c r="J34" s="123"/>
      <c r="K34" s="123"/>
      <c r="L34" s="123"/>
      <c r="M34" s="123"/>
      <c r="N34" s="123"/>
      <c r="O34" s="123"/>
      <c r="P34" s="123">
        <v>605.625</v>
      </c>
      <c r="Q34" s="123"/>
      <c r="R34" s="123"/>
    </row>
    <row r="35" spans="1:18" x14ac:dyDescent="0.25">
      <c r="A35" s="402">
        <v>5</v>
      </c>
      <c r="B35" s="404" t="s">
        <v>29</v>
      </c>
      <c r="C35" s="123"/>
      <c r="D35" s="123"/>
      <c r="E35" s="123"/>
      <c r="F35" s="123"/>
      <c r="G35" s="123"/>
      <c r="H35" s="123"/>
      <c r="I35" s="123"/>
      <c r="J35" s="123"/>
      <c r="K35" s="123">
        <v>2813.5263157894738</v>
      </c>
      <c r="L35" s="123">
        <v>2218.1736526946106</v>
      </c>
      <c r="M35" s="123"/>
      <c r="N35" s="123"/>
      <c r="O35" s="123"/>
      <c r="P35" s="123"/>
      <c r="Q35" s="123">
        <v>2463.75</v>
      </c>
      <c r="R35" s="123">
        <v>2417.4615384615386</v>
      </c>
    </row>
    <row r="36" spans="1:18" x14ac:dyDescent="0.25">
      <c r="A36" s="402">
        <v>6</v>
      </c>
      <c r="B36" s="404" t="s">
        <v>25</v>
      </c>
      <c r="C36" s="123"/>
      <c r="D36" s="123"/>
      <c r="E36" s="123">
        <v>1029.8295454545455</v>
      </c>
      <c r="F36" s="123"/>
      <c r="G36" s="123"/>
      <c r="H36" s="123"/>
      <c r="I36" s="123"/>
      <c r="J36" s="123"/>
      <c r="K36" s="123"/>
      <c r="L36" s="123"/>
      <c r="M36" s="123"/>
      <c r="N36" s="123"/>
      <c r="O36" s="123"/>
      <c r="P36" s="123"/>
      <c r="Q36" s="123"/>
      <c r="R36" s="123"/>
    </row>
    <row r="37" spans="1:18" x14ac:dyDescent="0.25">
      <c r="A37" s="402">
        <v>7</v>
      </c>
      <c r="B37" s="404" t="s">
        <v>21</v>
      </c>
      <c r="C37" s="123"/>
      <c r="D37" s="123">
        <v>400</v>
      </c>
      <c r="E37" s="123"/>
      <c r="F37" s="123"/>
      <c r="G37" s="123">
        <v>698.08695652173913</v>
      </c>
      <c r="H37" s="123">
        <v>457.41025641025641</v>
      </c>
      <c r="I37" s="123"/>
      <c r="J37" s="123"/>
      <c r="K37" s="123">
        <v>997.65625</v>
      </c>
      <c r="L37" s="123">
        <v>640.32258064516134</v>
      </c>
      <c r="M37" s="123">
        <v>943.28358208955228</v>
      </c>
      <c r="N37" s="123">
        <v>641.55660377358492</v>
      </c>
      <c r="O37" s="123"/>
      <c r="P37" s="123"/>
      <c r="Q37" s="123">
        <v>840</v>
      </c>
      <c r="R37" s="123">
        <v>581.81818181818187</v>
      </c>
    </row>
    <row r="38" spans="1:18" x14ac:dyDescent="0.25">
      <c r="A38" s="402">
        <v>8</v>
      </c>
      <c r="B38" s="404" t="s">
        <v>26</v>
      </c>
      <c r="C38" s="123"/>
      <c r="D38" s="123"/>
      <c r="E38" s="123">
        <v>2700</v>
      </c>
      <c r="F38" s="123"/>
      <c r="G38" s="123"/>
      <c r="H38" s="123"/>
      <c r="I38" s="123"/>
      <c r="J38" s="123"/>
      <c r="K38" s="123"/>
      <c r="L38" s="123"/>
      <c r="M38" s="123"/>
      <c r="N38" s="123"/>
      <c r="O38" s="123"/>
      <c r="P38" s="123"/>
      <c r="Q38" s="123"/>
      <c r="R38" s="123"/>
    </row>
    <row r="39" spans="1:18" x14ac:dyDescent="0.25">
      <c r="A39" s="402">
        <v>9</v>
      </c>
      <c r="B39" s="404" t="s">
        <v>28</v>
      </c>
      <c r="C39" s="123"/>
      <c r="D39" s="123"/>
      <c r="E39" s="123"/>
      <c r="F39" s="123"/>
      <c r="G39" s="123"/>
      <c r="H39" s="123"/>
      <c r="I39" s="123"/>
      <c r="J39" s="123"/>
      <c r="K39" s="123"/>
      <c r="L39" s="123"/>
      <c r="M39" s="123"/>
      <c r="N39" s="123"/>
      <c r="O39" s="123">
        <v>1162.8043859649124</v>
      </c>
      <c r="P39" s="123">
        <v>983.48655913978496</v>
      </c>
      <c r="Q39" s="123">
        <v>811.71186440677968</v>
      </c>
      <c r="R39" s="123">
        <v>613.76832278481015</v>
      </c>
    </row>
    <row r="40" spans="1:18" x14ac:dyDescent="0.25">
      <c r="A40" s="402">
        <v>10</v>
      </c>
      <c r="B40" s="404" t="s">
        <v>19</v>
      </c>
      <c r="C40" s="123">
        <v>872.21739130434787</v>
      </c>
      <c r="D40" s="123">
        <v>610.56027091633462</v>
      </c>
      <c r="E40" s="123">
        <v>986.49951550387595</v>
      </c>
      <c r="F40" s="123">
        <v>807.01190476190482</v>
      </c>
      <c r="G40" s="123">
        <v>1059.7440902578796</v>
      </c>
      <c r="H40" s="123">
        <v>728.50582738944365</v>
      </c>
      <c r="I40" s="123">
        <v>883.60416666666663</v>
      </c>
      <c r="J40" s="123"/>
      <c r="K40" s="123">
        <v>1115.4347826086957</v>
      </c>
      <c r="L40" s="123"/>
      <c r="M40" s="123"/>
      <c r="N40" s="123"/>
      <c r="O40" s="123">
        <v>1021.4594594594595</v>
      </c>
      <c r="P40" s="123">
        <v>612.09523809523807</v>
      </c>
      <c r="Q40" s="123">
        <v>968.75</v>
      </c>
      <c r="R40" s="123">
        <v>636.25</v>
      </c>
    </row>
    <row r="41" spans="1:18" x14ac:dyDescent="0.25">
      <c r="A41" s="402">
        <v>11</v>
      </c>
      <c r="B41" s="404" t="s">
        <v>23</v>
      </c>
      <c r="C41" s="123"/>
      <c r="D41" s="123"/>
      <c r="E41" s="123"/>
      <c r="F41" s="123"/>
      <c r="G41" s="123">
        <v>837.42761208576997</v>
      </c>
      <c r="H41" s="123">
        <v>657.02912442396303</v>
      </c>
      <c r="I41" s="123"/>
      <c r="J41" s="123"/>
      <c r="K41" s="123"/>
      <c r="L41" s="123"/>
      <c r="M41" s="123"/>
      <c r="N41" s="123"/>
      <c r="O41" s="123">
        <v>1294.2837307692312</v>
      </c>
      <c r="P41" s="123">
        <v>842.51566265060239</v>
      </c>
      <c r="Q41" s="123"/>
      <c r="R41" s="123"/>
    </row>
    <row r="42" spans="1:18" x14ac:dyDescent="0.25">
      <c r="A42" s="402">
        <v>12</v>
      </c>
      <c r="B42" s="404" t="s">
        <v>30</v>
      </c>
      <c r="C42" s="123">
        <v>640.29999999999995</v>
      </c>
      <c r="D42" s="123">
        <v>587.24424657534257</v>
      </c>
      <c r="E42" s="123"/>
      <c r="F42" s="123"/>
      <c r="G42" s="123">
        <v>890.83333333333337</v>
      </c>
      <c r="H42" s="123">
        <v>500.19780487804877</v>
      </c>
      <c r="I42" s="123"/>
      <c r="J42" s="123"/>
      <c r="K42" s="123">
        <v>1450</v>
      </c>
      <c r="L42" s="123"/>
      <c r="M42" s="123"/>
      <c r="N42" s="123"/>
      <c r="O42" s="123"/>
      <c r="P42" s="123"/>
      <c r="Q42" s="123"/>
      <c r="R42" s="123"/>
    </row>
    <row r="43" spans="1:18" x14ac:dyDescent="0.25">
      <c r="A43" s="402">
        <v>13</v>
      </c>
      <c r="B43" s="404" t="s">
        <v>20</v>
      </c>
      <c r="C43" s="123"/>
      <c r="D43" s="123"/>
      <c r="E43" s="123">
        <v>452.48815165876778</v>
      </c>
      <c r="F43" s="123"/>
      <c r="G43" s="123">
        <v>1153.2543814432991</v>
      </c>
      <c r="H43" s="123">
        <v>595.639376146789</v>
      </c>
      <c r="I43" s="123">
        <v>1269.9551934826884</v>
      </c>
      <c r="J43" s="123"/>
      <c r="K43" s="123">
        <v>1183.0256491228067</v>
      </c>
      <c r="L43" s="123">
        <v>807.82673992673972</v>
      </c>
      <c r="M43" s="123"/>
      <c r="N43" s="123"/>
      <c r="O43" s="123"/>
      <c r="P43" s="123"/>
      <c r="Q43" s="123">
        <v>1019.3037974683544</v>
      </c>
      <c r="R43" s="123">
        <v>555.16412556053831</v>
      </c>
    </row>
    <row r="44" spans="1:18" x14ac:dyDescent="0.25">
      <c r="A44" s="402">
        <v>14</v>
      </c>
      <c r="B44" s="404" t="s">
        <v>31</v>
      </c>
      <c r="C44" s="123"/>
      <c r="D44" s="123"/>
      <c r="E44" s="123">
        <v>294.55555555555554</v>
      </c>
      <c r="F44" s="123"/>
      <c r="G44" s="123">
        <v>709.72093023255809</v>
      </c>
      <c r="H44" s="123"/>
      <c r="I44" s="123">
        <v>299.0625</v>
      </c>
      <c r="J44" s="123"/>
      <c r="K44" s="123"/>
      <c r="L44" s="123"/>
      <c r="M44" s="123"/>
      <c r="N44" s="123"/>
      <c r="O44" s="123"/>
      <c r="P44" s="123"/>
      <c r="Q44" s="123"/>
      <c r="R44" s="123"/>
    </row>
    <row r="45" spans="1:18" x14ac:dyDescent="0.25">
      <c r="A45" s="410">
        <v>15</v>
      </c>
      <c r="B45" s="411" t="s">
        <v>32</v>
      </c>
      <c r="C45" s="412"/>
      <c r="D45" s="412"/>
      <c r="E45" s="412"/>
      <c r="F45" s="412"/>
      <c r="G45" s="412">
        <v>629.68295454545455</v>
      </c>
      <c r="H45" s="412"/>
      <c r="I45" s="412">
        <v>382.94444444444446</v>
      </c>
      <c r="J45" s="412">
        <v>556.64487499999996</v>
      </c>
      <c r="K45" s="412"/>
      <c r="L45" s="412"/>
      <c r="M45" s="412"/>
      <c r="N45" s="412"/>
      <c r="O45" s="412"/>
      <c r="P45" s="412"/>
      <c r="Q45" s="412">
        <v>422.91874999999993</v>
      </c>
      <c r="R45" s="412"/>
    </row>
    <row r="46" spans="1:18" x14ac:dyDescent="0.25">
      <c r="A46" s="413">
        <v>16</v>
      </c>
      <c r="B46" s="403" t="s">
        <v>136</v>
      </c>
      <c r="C46" s="414"/>
      <c r="D46" s="414"/>
      <c r="E46" s="414"/>
      <c r="F46" s="414"/>
      <c r="G46" s="414">
        <v>772.72556390977445</v>
      </c>
      <c r="H46" s="414">
        <v>738.11371888726171</v>
      </c>
      <c r="I46" s="414">
        <v>922.32222222222219</v>
      </c>
      <c r="J46" s="414"/>
      <c r="K46" s="414"/>
      <c r="L46" s="414"/>
      <c r="M46" s="414"/>
      <c r="N46" s="414"/>
      <c r="O46" s="414"/>
      <c r="P46" s="414"/>
      <c r="Q46" s="414">
        <v>937.51048158640231</v>
      </c>
      <c r="R46" s="414">
        <v>643.73454545454558</v>
      </c>
    </row>
    <row r="47" spans="1:18" x14ac:dyDescent="0.25">
      <c r="A47" s="402">
        <v>17</v>
      </c>
      <c r="B47" s="404" t="s">
        <v>234</v>
      </c>
      <c r="C47" s="123"/>
      <c r="D47" s="123"/>
      <c r="E47" s="123">
        <v>705.55555555555554</v>
      </c>
      <c r="F47" s="123">
        <v>529.17611940298514</v>
      </c>
      <c r="G47" s="123">
        <v>854.34540372670813</v>
      </c>
      <c r="H47" s="123">
        <v>533.52752293577987</v>
      </c>
      <c r="I47" s="123"/>
      <c r="J47" s="123"/>
      <c r="K47" s="123"/>
      <c r="L47" s="123"/>
      <c r="M47" s="123"/>
      <c r="N47" s="123"/>
      <c r="O47" s="123"/>
      <c r="P47" s="123">
        <v>511.35135135135135</v>
      </c>
      <c r="Q47" s="123">
        <v>963.70695364238406</v>
      </c>
      <c r="R47" s="123">
        <v>711.11111111111109</v>
      </c>
    </row>
    <row r="48" spans="1:18" x14ac:dyDescent="0.25">
      <c r="A48" s="402">
        <v>18</v>
      </c>
      <c r="B48" s="404" t="s">
        <v>235</v>
      </c>
      <c r="C48" s="123"/>
      <c r="D48" s="123"/>
      <c r="E48" s="123">
        <v>957.21518987341767</v>
      </c>
      <c r="F48" s="123">
        <v>925</v>
      </c>
      <c r="G48" s="123">
        <v>887.67123287671234</v>
      </c>
      <c r="H48" s="123">
        <v>778.02531645569616</v>
      </c>
      <c r="I48" s="123">
        <v>1250</v>
      </c>
      <c r="J48" s="123">
        <v>893.46590909090912</v>
      </c>
      <c r="K48" s="123"/>
      <c r="L48" s="123"/>
      <c r="M48" s="123"/>
      <c r="N48" s="123"/>
      <c r="O48" s="123"/>
      <c r="P48" s="123"/>
      <c r="Q48" s="123"/>
      <c r="R48" s="123"/>
    </row>
    <row r="49" spans="1:18" x14ac:dyDescent="0.25">
      <c r="A49" s="402">
        <v>19</v>
      </c>
      <c r="B49" s="404" t="s">
        <v>236</v>
      </c>
      <c r="C49" s="123"/>
      <c r="D49" s="123"/>
      <c r="E49" s="123"/>
      <c r="F49" s="123"/>
      <c r="G49" s="123">
        <v>1144.1093969144461</v>
      </c>
      <c r="H49" s="123">
        <v>1149.2132867132866</v>
      </c>
      <c r="I49" s="123">
        <v>1145.9459459459461</v>
      </c>
      <c r="J49" s="123">
        <v>1150</v>
      </c>
      <c r="K49" s="123"/>
      <c r="L49" s="123"/>
      <c r="M49" s="123"/>
      <c r="N49" s="123"/>
      <c r="O49" s="123"/>
      <c r="P49" s="123"/>
      <c r="Q49" s="123"/>
      <c r="R49" s="123"/>
    </row>
    <row r="50" spans="1:18" x14ac:dyDescent="0.25">
      <c r="A50" s="402">
        <v>20</v>
      </c>
      <c r="B50" s="404" t="s">
        <v>239</v>
      </c>
      <c r="C50" s="123"/>
      <c r="D50" s="123"/>
      <c r="E50" s="123">
        <v>366.78571428571428</v>
      </c>
      <c r="F50" s="123"/>
      <c r="G50" s="123"/>
      <c r="H50" s="123"/>
      <c r="I50" s="123"/>
      <c r="J50" s="123"/>
      <c r="K50" s="123"/>
      <c r="L50" s="123"/>
      <c r="M50" s="123"/>
      <c r="N50" s="123"/>
      <c r="O50" s="123"/>
      <c r="P50" s="123"/>
      <c r="Q50" s="123"/>
      <c r="R50" s="123"/>
    </row>
    <row r="51" spans="1:18" x14ac:dyDescent="0.25">
      <c r="A51" s="402">
        <v>21</v>
      </c>
      <c r="B51" s="404" t="s">
        <v>240</v>
      </c>
      <c r="C51" s="123"/>
      <c r="D51" s="123"/>
      <c r="E51" s="123">
        <v>814.28571428571433</v>
      </c>
      <c r="F51" s="123">
        <v>675</v>
      </c>
      <c r="G51" s="123"/>
      <c r="H51" s="123"/>
      <c r="I51" s="123"/>
      <c r="J51" s="123"/>
      <c r="K51" s="123"/>
      <c r="L51" s="123"/>
      <c r="M51" s="123"/>
      <c r="N51" s="123"/>
      <c r="O51" s="123">
        <v>510.71428571428572</v>
      </c>
      <c r="P51" s="123">
        <v>644.71153846153845</v>
      </c>
      <c r="Q51" s="123"/>
      <c r="R51" s="123"/>
    </row>
    <row r="52" spans="1:18" x14ac:dyDescent="0.25">
      <c r="A52" s="402">
        <v>22</v>
      </c>
      <c r="B52" s="404" t="s">
        <v>241</v>
      </c>
      <c r="C52" s="123"/>
      <c r="D52" s="123"/>
      <c r="E52" s="123"/>
      <c r="F52" s="123"/>
      <c r="G52" s="123"/>
      <c r="H52" s="123"/>
      <c r="I52" s="123"/>
      <c r="J52" s="123"/>
      <c r="K52" s="123">
        <v>2902.4107142857142</v>
      </c>
      <c r="L52" s="123">
        <v>2115.3846153846152</v>
      </c>
      <c r="M52" s="123"/>
      <c r="N52" s="123"/>
      <c r="O52" s="123"/>
      <c r="P52" s="123"/>
      <c r="Q52" s="123">
        <v>2535.5803571428573</v>
      </c>
      <c r="R52" s="123">
        <v>1188.9873417721519</v>
      </c>
    </row>
    <row r="53" spans="1:18" x14ac:dyDescent="0.25">
      <c r="A53" s="402">
        <v>23</v>
      </c>
      <c r="B53" s="404" t="s">
        <v>242</v>
      </c>
      <c r="C53" s="123"/>
      <c r="D53" s="123"/>
      <c r="E53" s="123"/>
      <c r="F53" s="123"/>
      <c r="G53" s="123">
        <v>1852.2783251231526</v>
      </c>
      <c r="H53" s="123"/>
      <c r="I53" s="123"/>
      <c r="J53" s="123"/>
      <c r="K53" s="123"/>
      <c r="L53" s="123"/>
      <c r="M53" s="123"/>
      <c r="N53" s="123"/>
      <c r="O53" s="123"/>
      <c r="P53" s="123"/>
      <c r="Q53" s="123"/>
      <c r="R53" s="123"/>
    </row>
    <row r="54" spans="1:18" x14ac:dyDescent="0.25">
      <c r="A54" s="402">
        <v>24</v>
      </c>
      <c r="B54" s="404" t="s">
        <v>243</v>
      </c>
      <c r="C54" s="123"/>
      <c r="D54" s="123"/>
      <c r="E54" s="123">
        <v>1254.7021276595744</v>
      </c>
      <c r="F54" s="123">
        <v>946.56862745098044</v>
      </c>
      <c r="G54" s="123">
        <v>983.9090265486725</v>
      </c>
      <c r="H54" s="123">
        <v>758.80604882459318</v>
      </c>
      <c r="I54" s="123"/>
      <c r="J54" s="123"/>
      <c r="K54" s="123">
        <v>2223.1097560975609</v>
      </c>
      <c r="L54" s="123"/>
      <c r="M54" s="123"/>
      <c r="N54" s="123"/>
      <c r="O54" s="123"/>
      <c r="P54" s="123"/>
      <c r="Q54" s="123"/>
      <c r="R54" s="123"/>
    </row>
    <row r="55" spans="1:18" x14ac:dyDescent="0.25">
      <c r="A55" s="402">
        <v>25</v>
      </c>
      <c r="B55" s="404" t="s">
        <v>244</v>
      </c>
      <c r="C55" s="123"/>
      <c r="D55" s="123"/>
      <c r="E55" s="123"/>
      <c r="F55" s="123"/>
      <c r="G55" s="123">
        <v>1298.82995951417</v>
      </c>
      <c r="H55" s="123"/>
      <c r="I55" s="123"/>
      <c r="J55" s="123"/>
      <c r="K55" s="123"/>
      <c r="L55" s="123"/>
      <c r="M55" s="123"/>
      <c r="N55" s="123"/>
      <c r="O55" s="123"/>
      <c r="P55" s="123"/>
      <c r="Q55" s="123"/>
      <c r="R55" s="123"/>
    </row>
    <row r="56" spans="1:18" x14ac:dyDescent="0.25">
      <c r="A56" s="402">
        <v>26</v>
      </c>
      <c r="B56" s="404" t="s">
        <v>245</v>
      </c>
      <c r="C56" s="123"/>
      <c r="D56" s="123"/>
      <c r="E56" s="123"/>
      <c r="F56" s="123"/>
      <c r="G56" s="123"/>
      <c r="H56" s="123"/>
      <c r="I56" s="123"/>
      <c r="J56" s="123"/>
      <c r="K56" s="123"/>
      <c r="L56" s="123"/>
      <c r="M56" s="123"/>
      <c r="N56" s="123"/>
      <c r="O56" s="123"/>
      <c r="P56" s="123"/>
      <c r="Q56" s="123"/>
      <c r="R56" s="123"/>
    </row>
    <row r="57" spans="1:18" x14ac:dyDescent="0.25">
      <c r="A57" s="402">
        <v>27</v>
      </c>
      <c r="B57" s="404" t="s">
        <v>246</v>
      </c>
      <c r="C57" s="123"/>
      <c r="D57" s="123"/>
      <c r="E57" s="123"/>
      <c r="F57" s="123">
        <v>425</v>
      </c>
      <c r="G57" s="123"/>
      <c r="H57" s="123"/>
      <c r="I57" s="123"/>
      <c r="J57" s="123"/>
      <c r="K57" s="123"/>
      <c r="L57" s="123"/>
      <c r="M57" s="123"/>
      <c r="N57" s="123"/>
      <c r="O57" s="123"/>
      <c r="P57" s="123"/>
      <c r="Q57" s="123"/>
      <c r="R57" s="123"/>
    </row>
    <row r="58" spans="1:18" x14ac:dyDescent="0.25">
      <c r="A58" s="402">
        <v>28</v>
      </c>
      <c r="B58" s="404" t="s">
        <v>237</v>
      </c>
      <c r="C58" s="123"/>
      <c r="D58" s="123"/>
      <c r="E58" s="123"/>
      <c r="F58" s="123"/>
      <c r="G58" s="123">
        <v>1100.7585470085471</v>
      </c>
      <c r="H58" s="123">
        <v>586.6216571428572</v>
      </c>
      <c r="I58" s="123">
        <v>971.697628458498</v>
      </c>
      <c r="J58" s="123">
        <v>619.54177777777784</v>
      </c>
      <c r="K58" s="123">
        <v>1208.7831460674156</v>
      </c>
      <c r="L58" s="123">
        <v>747.41132075471705</v>
      </c>
      <c r="M58" s="123"/>
      <c r="N58" s="123"/>
      <c r="O58" s="123"/>
      <c r="P58" s="123"/>
      <c r="Q58" s="123">
        <v>998.22502762430929</v>
      </c>
      <c r="R58" s="123">
        <v>601.57695167286249</v>
      </c>
    </row>
    <row r="61" spans="1:18" x14ac:dyDescent="0.25">
      <c r="A61" s="569" t="s">
        <v>247</v>
      </c>
      <c r="B61" s="570"/>
      <c r="C61" s="570"/>
      <c r="D61" s="570"/>
      <c r="E61" s="570"/>
      <c r="F61" s="570"/>
      <c r="G61" s="570"/>
      <c r="H61" s="570"/>
      <c r="I61" s="570"/>
      <c r="J61" s="570"/>
      <c r="K61" s="570"/>
      <c r="L61" s="570"/>
      <c r="M61" s="570"/>
      <c r="N61" s="570"/>
      <c r="O61" s="570"/>
      <c r="P61" s="570"/>
      <c r="Q61" s="571"/>
    </row>
    <row r="62" spans="1:18" ht="15" customHeight="1" x14ac:dyDescent="0.25">
      <c r="A62" s="563" t="s">
        <v>0</v>
      </c>
      <c r="B62" s="563" t="s">
        <v>1</v>
      </c>
      <c r="C62" s="573" t="s">
        <v>217</v>
      </c>
      <c r="D62" s="574"/>
      <c r="E62" s="574"/>
      <c r="F62" s="574"/>
      <c r="G62" s="574"/>
      <c r="H62" s="574"/>
      <c r="I62" s="574"/>
      <c r="J62" s="574"/>
      <c r="K62" s="574"/>
      <c r="L62" s="574"/>
      <c r="M62" s="574"/>
      <c r="N62" s="574"/>
      <c r="O62" s="574"/>
      <c r="P62" s="574"/>
      <c r="Q62" s="575"/>
    </row>
    <row r="63" spans="1:18" s="406" customFormat="1" ht="42.75" customHeight="1" x14ac:dyDescent="0.25">
      <c r="A63" s="572"/>
      <c r="B63" s="572"/>
      <c r="C63" s="565" t="s">
        <v>162</v>
      </c>
      <c r="D63" s="566"/>
      <c r="E63" s="565" t="s">
        <v>218</v>
      </c>
      <c r="F63" s="566"/>
      <c r="G63" s="565" t="s">
        <v>219</v>
      </c>
      <c r="H63" s="566"/>
      <c r="I63" s="565" t="s">
        <v>220</v>
      </c>
      <c r="J63" s="566"/>
      <c r="K63" s="565" t="s">
        <v>221</v>
      </c>
      <c r="L63" s="566"/>
      <c r="M63" s="405" t="s">
        <v>186</v>
      </c>
      <c r="N63" s="565" t="s">
        <v>222</v>
      </c>
      <c r="O63" s="566"/>
      <c r="P63" s="565" t="s">
        <v>194</v>
      </c>
      <c r="Q63" s="566"/>
    </row>
    <row r="64" spans="1:18" x14ac:dyDescent="0.25">
      <c r="A64" s="564"/>
      <c r="B64" s="564"/>
      <c r="C64" s="407" t="s">
        <v>223</v>
      </c>
      <c r="D64" s="407" t="s">
        <v>224</v>
      </c>
      <c r="E64" s="407" t="s">
        <v>223</v>
      </c>
      <c r="F64" s="407" t="s">
        <v>224</v>
      </c>
      <c r="G64" s="407" t="s">
        <v>223</v>
      </c>
      <c r="H64" s="407" t="s">
        <v>224</v>
      </c>
      <c r="I64" s="407" t="s">
        <v>223</v>
      </c>
      <c r="J64" s="407" t="s">
        <v>224</v>
      </c>
      <c r="K64" s="407" t="s">
        <v>223</v>
      </c>
      <c r="L64" s="407" t="s">
        <v>224</v>
      </c>
      <c r="M64" s="407" t="s">
        <v>223</v>
      </c>
      <c r="N64" s="407" t="s">
        <v>223</v>
      </c>
      <c r="O64" s="407" t="s">
        <v>224</v>
      </c>
      <c r="P64" s="407" t="s">
        <v>223</v>
      </c>
      <c r="Q64" s="407" t="s">
        <v>224</v>
      </c>
    </row>
    <row r="65" spans="1:17" x14ac:dyDescent="0.25">
      <c r="A65" s="402">
        <v>1</v>
      </c>
      <c r="B65" s="403" t="s">
        <v>33</v>
      </c>
      <c r="C65" s="123"/>
      <c r="D65" s="123"/>
      <c r="E65" s="123"/>
      <c r="F65" s="123"/>
      <c r="G65" s="123">
        <v>778.93712574850304</v>
      </c>
      <c r="H65" s="123"/>
      <c r="I65" s="123"/>
      <c r="J65" s="123"/>
      <c r="K65" s="123"/>
      <c r="L65" s="123"/>
      <c r="M65" s="123"/>
      <c r="N65" s="123"/>
      <c r="O65" s="123"/>
      <c r="P65" s="123"/>
      <c r="Q65" s="123"/>
    </row>
    <row r="66" spans="1:17" x14ac:dyDescent="0.25">
      <c r="A66" s="402">
        <v>2</v>
      </c>
      <c r="B66" s="404" t="s">
        <v>22</v>
      </c>
      <c r="C66" s="123"/>
      <c r="D66" s="123"/>
      <c r="E66" s="123"/>
      <c r="F66" s="123"/>
      <c r="G66" s="123">
        <v>808.63636363636363</v>
      </c>
      <c r="H66" s="123">
        <v>684.88827586206901</v>
      </c>
      <c r="I66" s="123"/>
      <c r="J66" s="123"/>
      <c r="K66" s="123"/>
      <c r="L66" s="123"/>
      <c r="M66" s="123"/>
      <c r="N66" s="123"/>
      <c r="O66" s="123"/>
      <c r="P66" s="123"/>
      <c r="Q66" s="123"/>
    </row>
    <row r="67" spans="1:17" x14ac:dyDescent="0.25">
      <c r="A67" s="402">
        <v>3</v>
      </c>
      <c r="B67" s="404" t="s">
        <v>27</v>
      </c>
      <c r="C67" s="123"/>
      <c r="D67" s="123"/>
      <c r="E67" s="123"/>
      <c r="F67" s="123"/>
      <c r="G67" s="123"/>
      <c r="H67" s="123"/>
      <c r="I67" s="123"/>
      <c r="J67" s="123"/>
      <c r="K67" s="123"/>
      <c r="L67" s="123"/>
      <c r="M67" s="123"/>
      <c r="N67" s="123"/>
      <c r="O67" s="123"/>
      <c r="P67" s="123"/>
      <c r="Q67" s="123"/>
    </row>
    <row r="68" spans="1:17" x14ac:dyDescent="0.25">
      <c r="A68" s="402">
        <v>4</v>
      </c>
      <c r="B68" s="404" t="s">
        <v>24</v>
      </c>
      <c r="C68" s="123"/>
      <c r="D68" s="123"/>
      <c r="E68" s="123"/>
      <c r="F68" s="123"/>
      <c r="G68" s="123">
        <v>853.42105263157896</v>
      </c>
      <c r="H68" s="123"/>
      <c r="I68" s="123">
        <v>1272.7272727272727</v>
      </c>
      <c r="J68" s="123"/>
      <c r="K68" s="123"/>
      <c r="L68" s="123"/>
      <c r="M68" s="123"/>
      <c r="N68" s="123"/>
      <c r="O68" s="123">
        <v>712.66666666666663</v>
      </c>
      <c r="P68" s="123"/>
      <c r="Q68" s="123"/>
    </row>
    <row r="69" spans="1:17" x14ac:dyDescent="0.25">
      <c r="A69" s="402">
        <v>5</v>
      </c>
      <c r="B69" s="404" t="s">
        <v>29</v>
      </c>
      <c r="C69" s="123"/>
      <c r="D69" s="123"/>
      <c r="E69" s="123"/>
      <c r="F69" s="123"/>
      <c r="G69" s="123"/>
      <c r="H69" s="123"/>
      <c r="I69" s="123"/>
      <c r="J69" s="123"/>
      <c r="K69" s="123"/>
      <c r="L69" s="123">
        <v>1240</v>
      </c>
      <c r="M69" s="123"/>
      <c r="N69" s="123"/>
      <c r="O69" s="123"/>
      <c r="P69" s="123"/>
      <c r="Q69" s="123"/>
    </row>
    <row r="70" spans="1:17" x14ac:dyDescent="0.25">
      <c r="A70" s="402">
        <v>6</v>
      </c>
      <c r="B70" s="404" t="s">
        <v>25</v>
      </c>
      <c r="C70" s="123"/>
      <c r="D70" s="123"/>
      <c r="E70" s="123">
        <v>1103.8461538461538</v>
      </c>
      <c r="F70" s="123"/>
      <c r="G70" s="123"/>
      <c r="H70" s="123"/>
      <c r="I70" s="123"/>
      <c r="J70" s="123"/>
      <c r="K70" s="123"/>
      <c r="L70" s="123"/>
      <c r="M70" s="123"/>
      <c r="N70" s="123"/>
      <c r="O70" s="123"/>
      <c r="P70" s="123"/>
      <c r="Q70" s="123"/>
    </row>
    <row r="71" spans="1:17" x14ac:dyDescent="0.25">
      <c r="A71" s="402">
        <v>7</v>
      </c>
      <c r="B71" s="404" t="s">
        <v>21</v>
      </c>
      <c r="C71" s="123">
        <v>681.81818181818187</v>
      </c>
      <c r="D71" s="123"/>
      <c r="E71" s="123"/>
      <c r="F71" s="123"/>
      <c r="G71" s="123">
        <v>860.2439024390244</v>
      </c>
      <c r="H71" s="123"/>
      <c r="I71" s="123"/>
      <c r="J71" s="123"/>
      <c r="K71" s="123">
        <v>2475</v>
      </c>
      <c r="L71" s="123"/>
      <c r="M71" s="123">
        <v>2635.1898734177216</v>
      </c>
      <c r="N71" s="123"/>
      <c r="O71" s="123"/>
      <c r="P71" s="123"/>
      <c r="Q71" s="123">
        <v>801.88679245283015</v>
      </c>
    </row>
    <row r="72" spans="1:17" x14ac:dyDescent="0.25">
      <c r="A72" s="402">
        <v>8</v>
      </c>
      <c r="B72" s="404" t="s">
        <v>28</v>
      </c>
      <c r="C72" s="123"/>
      <c r="D72" s="123"/>
      <c r="E72" s="123"/>
      <c r="F72" s="123"/>
      <c r="G72" s="123"/>
      <c r="H72" s="123"/>
      <c r="I72" s="123"/>
      <c r="J72" s="123"/>
      <c r="K72" s="123"/>
      <c r="L72" s="123"/>
      <c r="M72" s="123"/>
      <c r="N72" s="123"/>
      <c r="O72" s="123"/>
      <c r="P72" s="123">
        <v>903.33333333333337</v>
      </c>
      <c r="Q72" s="123"/>
    </row>
    <row r="73" spans="1:17" x14ac:dyDescent="0.25">
      <c r="A73" s="402">
        <v>9</v>
      </c>
      <c r="B73" s="404" t="s">
        <v>19</v>
      </c>
      <c r="C73" s="123">
        <v>874.90163934426232</v>
      </c>
      <c r="D73" s="123">
        <v>679.53611683848806</v>
      </c>
      <c r="E73" s="123">
        <v>1032.297619047619</v>
      </c>
      <c r="F73" s="123"/>
      <c r="G73" s="123">
        <v>965.81893939393944</v>
      </c>
      <c r="H73" s="123">
        <v>1300</v>
      </c>
      <c r="I73" s="123">
        <v>699.76923076923072</v>
      </c>
      <c r="J73" s="123"/>
      <c r="K73" s="123">
        <v>700</v>
      </c>
      <c r="L73" s="123"/>
      <c r="M73" s="123"/>
      <c r="N73" s="123">
        <v>2478.4392905866302</v>
      </c>
      <c r="O73" s="123">
        <v>1342</v>
      </c>
      <c r="P73" s="123">
        <v>896.2962962962963</v>
      </c>
      <c r="Q73" s="123"/>
    </row>
    <row r="74" spans="1:17" x14ac:dyDescent="0.25">
      <c r="A74" s="402">
        <v>10</v>
      </c>
      <c r="B74" s="404" t="s">
        <v>23</v>
      </c>
      <c r="C74" s="123">
        <v>813.07692307692309</v>
      </c>
      <c r="D74" s="123"/>
      <c r="E74" s="123"/>
      <c r="F74" s="123"/>
      <c r="G74" s="123">
        <v>864.93365808823546</v>
      </c>
      <c r="H74" s="123"/>
      <c r="I74" s="123"/>
      <c r="J74" s="123"/>
      <c r="K74" s="123"/>
      <c r="L74" s="123"/>
      <c r="M74" s="123"/>
      <c r="N74" s="123">
        <v>5431.8337124861037</v>
      </c>
      <c r="O74" s="123">
        <v>615.65138888888896</v>
      </c>
      <c r="P74" s="123"/>
      <c r="Q74" s="123"/>
    </row>
    <row r="75" spans="1:17" x14ac:dyDescent="0.25">
      <c r="A75" s="402">
        <v>11</v>
      </c>
      <c r="B75" s="404" t="s">
        <v>30</v>
      </c>
      <c r="C75" s="123">
        <v>832.92857142857144</v>
      </c>
      <c r="D75" s="123"/>
      <c r="E75" s="123"/>
      <c r="F75" s="123"/>
      <c r="G75" s="123">
        <v>571.02499999999998</v>
      </c>
      <c r="H75" s="123">
        <v>558.6</v>
      </c>
      <c r="I75" s="123"/>
      <c r="J75" s="123"/>
      <c r="K75" s="123"/>
      <c r="L75" s="123"/>
      <c r="M75" s="123"/>
      <c r="N75" s="123"/>
      <c r="O75" s="123"/>
      <c r="P75" s="123"/>
      <c r="Q75" s="123"/>
    </row>
    <row r="76" spans="1:17" x14ac:dyDescent="0.25">
      <c r="A76" s="402">
        <v>12</v>
      </c>
      <c r="B76" s="404" t="s">
        <v>20</v>
      </c>
      <c r="C76" s="123"/>
      <c r="D76" s="123"/>
      <c r="E76" s="123">
        <v>251.36363636363637</v>
      </c>
      <c r="F76" s="123"/>
      <c r="G76" s="123">
        <v>1590.3191666666667</v>
      </c>
      <c r="H76" s="123">
        <v>1591.9159926470586</v>
      </c>
      <c r="I76" s="123">
        <v>1382.5394444444444</v>
      </c>
      <c r="J76" s="123">
        <v>1000</v>
      </c>
      <c r="K76" s="123">
        <v>1525.6994301994303</v>
      </c>
      <c r="L76" s="123">
        <v>906.953125</v>
      </c>
      <c r="M76" s="123"/>
      <c r="N76" s="123"/>
      <c r="O76" s="123"/>
      <c r="P76" s="123">
        <v>1246.6820987654321</v>
      </c>
      <c r="Q76" s="123">
        <v>698.63609374999999</v>
      </c>
    </row>
    <row r="77" spans="1:17" x14ac:dyDescent="0.25">
      <c r="A77" s="402">
        <v>13</v>
      </c>
      <c r="B77" s="404" t="s">
        <v>31</v>
      </c>
      <c r="C77" s="123"/>
      <c r="D77" s="123"/>
      <c r="E77" s="123">
        <v>141.66666666666666</v>
      </c>
      <c r="F77" s="123"/>
      <c r="G77" s="123">
        <v>214.15094339622641</v>
      </c>
      <c r="H77" s="123"/>
      <c r="I77" s="123"/>
      <c r="J77" s="123"/>
      <c r="K77" s="123"/>
      <c r="L77" s="123"/>
      <c r="M77" s="123"/>
      <c r="N77" s="123"/>
      <c r="O77" s="123"/>
      <c r="P77" s="123"/>
      <c r="Q77" s="123"/>
    </row>
    <row r="78" spans="1:17" x14ac:dyDescent="0.25">
      <c r="A78" s="410">
        <v>14</v>
      </c>
      <c r="B78" s="411" t="s">
        <v>32</v>
      </c>
      <c r="C78" s="412"/>
      <c r="D78" s="412"/>
      <c r="E78" s="412"/>
      <c r="F78" s="412"/>
      <c r="G78" s="412">
        <v>320.66666666666669</v>
      </c>
      <c r="H78" s="412"/>
      <c r="I78" s="412"/>
      <c r="J78" s="412"/>
      <c r="K78" s="412"/>
      <c r="L78" s="412"/>
      <c r="M78" s="412"/>
      <c r="N78" s="412"/>
      <c r="O78" s="412"/>
      <c r="P78" s="412"/>
      <c r="Q78" s="412"/>
    </row>
    <row r="79" spans="1:17" x14ac:dyDescent="0.25">
      <c r="A79" s="413">
        <v>15</v>
      </c>
      <c r="B79" s="403" t="s">
        <v>136</v>
      </c>
      <c r="C79" s="414"/>
      <c r="D79" s="414"/>
      <c r="E79" s="414"/>
      <c r="F79" s="414"/>
      <c r="G79" s="414">
        <v>955.70649681528676</v>
      </c>
      <c r="H79" s="414">
        <v>672.9731550802137</v>
      </c>
      <c r="I79" s="414"/>
      <c r="J79" s="414"/>
      <c r="K79" s="414"/>
      <c r="L79" s="414"/>
      <c r="M79" s="414"/>
      <c r="N79" s="414"/>
      <c r="O79" s="414"/>
      <c r="P79" s="414">
        <v>962.89423076923072</v>
      </c>
      <c r="Q79" s="414"/>
    </row>
    <row r="80" spans="1:17" x14ac:dyDescent="0.25">
      <c r="A80" s="402">
        <v>16</v>
      </c>
      <c r="B80" s="404" t="s">
        <v>234</v>
      </c>
      <c r="C80" s="123"/>
      <c r="D80" s="123"/>
      <c r="E80" s="123">
        <v>1060.7142857142858</v>
      </c>
      <c r="F80" s="123"/>
      <c r="G80" s="123">
        <v>688.01039800995011</v>
      </c>
      <c r="H80" s="123"/>
      <c r="I80" s="123"/>
      <c r="J80" s="123"/>
      <c r="K80" s="123"/>
      <c r="L80" s="123"/>
      <c r="M80" s="123"/>
      <c r="N80" s="123">
        <v>578.56557377049182</v>
      </c>
      <c r="O80" s="123"/>
      <c r="P80" s="123">
        <v>877.84851851851863</v>
      </c>
      <c r="Q80" s="123"/>
    </row>
    <row r="81" spans="1:17" x14ac:dyDescent="0.25">
      <c r="A81" s="402">
        <v>17</v>
      </c>
      <c r="B81" s="404" t="s">
        <v>235</v>
      </c>
      <c r="C81" s="123"/>
      <c r="D81" s="123"/>
      <c r="E81" s="123"/>
      <c r="F81" s="123"/>
      <c r="G81" s="123">
        <v>1036.0964912280701</v>
      </c>
      <c r="H81" s="123"/>
      <c r="I81" s="123"/>
      <c r="J81" s="123"/>
      <c r="K81" s="123"/>
      <c r="L81" s="123"/>
      <c r="M81" s="123"/>
      <c r="N81" s="123"/>
      <c r="O81" s="123"/>
      <c r="P81" s="123"/>
      <c r="Q81" s="123"/>
    </row>
    <row r="82" spans="1:17" x14ac:dyDescent="0.25">
      <c r="A82" s="402">
        <v>18</v>
      </c>
      <c r="B82" s="404" t="s">
        <v>236</v>
      </c>
      <c r="C82" s="123"/>
      <c r="D82" s="123"/>
      <c r="E82" s="123"/>
      <c r="F82" s="123"/>
      <c r="G82" s="123">
        <v>1150.98814229249</v>
      </c>
      <c r="H82" s="123"/>
      <c r="I82" s="123">
        <v>1150</v>
      </c>
      <c r="J82" s="123">
        <v>1068.75</v>
      </c>
      <c r="K82" s="123"/>
      <c r="L82" s="123"/>
      <c r="M82" s="123"/>
      <c r="N82" s="123"/>
      <c r="O82" s="123"/>
      <c r="P82" s="123"/>
      <c r="Q82" s="123"/>
    </row>
    <row r="83" spans="1:17" x14ac:dyDescent="0.25">
      <c r="A83" s="402">
        <v>19</v>
      </c>
      <c r="B83" s="404" t="s">
        <v>248</v>
      </c>
      <c r="C83" s="123"/>
      <c r="D83" s="123"/>
      <c r="E83" s="123">
        <v>607.14285714285711</v>
      </c>
      <c r="F83" s="123"/>
      <c r="G83" s="123"/>
      <c r="H83" s="123"/>
      <c r="I83" s="123"/>
      <c r="J83" s="123"/>
      <c r="K83" s="123"/>
      <c r="L83" s="123"/>
      <c r="M83" s="123"/>
      <c r="N83" s="123">
        <v>400</v>
      </c>
      <c r="O83" s="123">
        <v>662.5</v>
      </c>
      <c r="P83" s="123"/>
      <c r="Q83" s="123"/>
    </row>
    <row r="84" spans="1:17" x14ac:dyDescent="0.25">
      <c r="A84" s="402">
        <v>20</v>
      </c>
      <c r="B84" s="404" t="s">
        <v>241</v>
      </c>
      <c r="C84" s="123"/>
      <c r="D84" s="123"/>
      <c r="E84" s="123"/>
      <c r="F84" s="123"/>
      <c r="G84" s="123"/>
      <c r="H84" s="123"/>
      <c r="I84" s="123"/>
      <c r="J84" s="123"/>
      <c r="K84" s="123"/>
      <c r="L84" s="123">
        <v>1744.2857142857142</v>
      </c>
      <c r="M84" s="123"/>
      <c r="N84" s="123"/>
      <c r="O84" s="123"/>
      <c r="P84" s="123">
        <v>1881.4285714285713</v>
      </c>
      <c r="Q84" s="123">
        <v>1497.6470588235295</v>
      </c>
    </row>
    <row r="85" spans="1:17" x14ac:dyDescent="0.25">
      <c r="A85" s="402">
        <v>21</v>
      </c>
      <c r="B85" s="404" t="s">
        <v>246</v>
      </c>
      <c r="C85" s="123"/>
      <c r="D85" s="123"/>
      <c r="E85" s="123"/>
      <c r="F85" s="123">
        <v>450</v>
      </c>
      <c r="G85" s="123"/>
      <c r="H85" s="123"/>
      <c r="I85" s="123"/>
      <c r="J85" s="123"/>
      <c r="K85" s="123"/>
      <c r="L85" s="123"/>
      <c r="M85" s="123"/>
      <c r="N85" s="123"/>
      <c r="O85" s="123"/>
      <c r="P85" s="123"/>
      <c r="Q85" s="123"/>
    </row>
    <row r="86" spans="1:17" x14ac:dyDescent="0.25">
      <c r="A86" s="402">
        <v>22</v>
      </c>
      <c r="B86" s="404" t="s">
        <v>242</v>
      </c>
      <c r="C86" s="123"/>
      <c r="D86" s="123"/>
      <c r="E86" s="123"/>
      <c r="F86" s="123"/>
      <c r="G86" s="123"/>
      <c r="H86" s="123">
        <v>7797.1698113207549</v>
      </c>
      <c r="I86" s="123"/>
      <c r="J86" s="123"/>
      <c r="K86" s="123"/>
      <c r="L86" s="123"/>
      <c r="M86" s="123"/>
      <c r="N86" s="123"/>
      <c r="O86" s="123"/>
      <c r="P86" s="123"/>
      <c r="Q86" s="123"/>
    </row>
    <row r="87" spans="1:17" x14ac:dyDescent="0.25">
      <c r="A87" s="402">
        <v>23</v>
      </c>
      <c r="B87" s="404" t="s">
        <v>243</v>
      </c>
      <c r="C87" s="123"/>
      <c r="D87" s="123"/>
      <c r="E87" s="123">
        <v>1044.8823529411766</v>
      </c>
      <c r="F87" s="123"/>
      <c r="G87" s="123">
        <v>1092.9522727272729</v>
      </c>
      <c r="H87" s="123">
        <v>697.76739130434783</v>
      </c>
      <c r="I87" s="123"/>
      <c r="J87" s="123"/>
      <c r="K87" s="123">
        <v>1984.5714285714287</v>
      </c>
      <c r="L87" s="123"/>
      <c r="M87" s="123"/>
      <c r="N87" s="123"/>
      <c r="O87" s="123"/>
      <c r="P87" s="123"/>
      <c r="Q87" s="123"/>
    </row>
    <row r="88" spans="1:17" x14ac:dyDescent="0.25">
      <c r="A88" s="402">
        <v>24</v>
      </c>
      <c r="B88" s="404" t="s">
        <v>244</v>
      </c>
      <c r="C88" s="123"/>
      <c r="D88" s="123"/>
      <c r="E88" s="123"/>
      <c r="F88" s="123"/>
      <c r="G88" s="123">
        <v>1280.71875</v>
      </c>
      <c r="H88" s="123"/>
      <c r="I88" s="123"/>
      <c r="J88" s="123"/>
      <c r="K88" s="123"/>
      <c r="L88" s="123"/>
      <c r="M88" s="123"/>
      <c r="N88" s="123"/>
      <c r="O88" s="123"/>
      <c r="P88" s="123"/>
      <c r="Q88" s="123"/>
    </row>
    <row r="89" spans="1:17" x14ac:dyDescent="0.25">
      <c r="A89" s="402">
        <v>25</v>
      </c>
      <c r="B89" s="404" t="s">
        <v>237</v>
      </c>
      <c r="C89" s="123"/>
      <c r="D89" s="123"/>
      <c r="E89" s="123"/>
      <c r="F89" s="123"/>
      <c r="G89" s="123">
        <v>1581.4473684210527</v>
      </c>
      <c r="H89" s="123">
        <v>871.92307692307691</v>
      </c>
      <c r="I89" s="123">
        <v>1013.7191304347826</v>
      </c>
      <c r="J89" s="123">
        <v>704.66666666666663</v>
      </c>
      <c r="K89" s="123">
        <v>1051.1862962962962</v>
      </c>
      <c r="L89" s="123">
        <v>747.12820512820508</v>
      </c>
      <c r="M89" s="123"/>
      <c r="N89" s="123"/>
      <c r="O89" s="123"/>
      <c r="P89" s="123">
        <v>1390.3225806451612</v>
      </c>
      <c r="Q89" s="123">
        <v>678</v>
      </c>
    </row>
    <row r="92" spans="1:17" x14ac:dyDescent="0.25">
      <c r="A92" s="408" t="s">
        <v>257</v>
      </c>
    </row>
  </sheetData>
  <mergeCells count="34">
    <mergeCell ref="A27:R27"/>
    <mergeCell ref="A28:A30"/>
    <mergeCell ref="B28:B30"/>
    <mergeCell ref="C28:R28"/>
    <mergeCell ref="C29:D29"/>
    <mergeCell ref="E29:F29"/>
    <mergeCell ref="G29:H29"/>
    <mergeCell ref="I29:J29"/>
    <mergeCell ref="K29:L29"/>
    <mergeCell ref="M29:N29"/>
    <mergeCell ref="Q29:R29"/>
    <mergeCell ref="O29:P29"/>
    <mergeCell ref="A61:Q61"/>
    <mergeCell ref="A62:A64"/>
    <mergeCell ref="B62:B64"/>
    <mergeCell ref="C62:Q62"/>
    <mergeCell ref="C63:D63"/>
    <mergeCell ref="E63:F63"/>
    <mergeCell ref="G63:H63"/>
    <mergeCell ref="I63:J63"/>
    <mergeCell ref="K63:L63"/>
    <mergeCell ref="N63:O63"/>
    <mergeCell ref="P63:Q63"/>
    <mergeCell ref="A4:Q4"/>
    <mergeCell ref="C5:Q5"/>
    <mergeCell ref="L6:M6"/>
    <mergeCell ref="N6:O6"/>
    <mergeCell ref="P6:Q6"/>
    <mergeCell ref="J6:K6"/>
    <mergeCell ref="A5:A7"/>
    <mergeCell ref="B5:B7"/>
    <mergeCell ref="C6:D6"/>
    <mergeCell ref="F6:G6"/>
    <mergeCell ref="H6:I6"/>
  </mergeCells>
  <conditionalFormatting sqref="C65:Q89">
    <cfRule type="containsText" dxfId="6" priority="10" operator="containsText" text="..">
      <formula>NOT(ISERROR(SEARCH("..",C65)))</formula>
    </cfRule>
  </conditionalFormatting>
  <conditionalFormatting sqref="C31:R58">
    <cfRule type="containsBlanks" dxfId="5" priority="4">
      <formula>LEN(TRIM(C31))=0</formula>
    </cfRule>
    <cfRule type="containsText" dxfId="4" priority="9" operator="containsText" text="..">
      <formula>NOT(ISERROR(SEARCH("..",C31)))</formula>
    </cfRule>
  </conditionalFormatting>
  <conditionalFormatting sqref="C65:Q89">
    <cfRule type="containsBlanks" priority="6">
      <formula>LEN(TRIM(C65))=0</formula>
    </cfRule>
    <cfRule type="containsBlanks" dxfId="3" priority="7">
      <formula>LEN(TRIM(C65))=0</formula>
    </cfRule>
  </conditionalFormatting>
  <conditionalFormatting sqref="C8:Q24">
    <cfRule type="containsBlanks" dxfId="2" priority="1">
      <formula>LEN(TRIM(C8))=0</formula>
    </cfRule>
    <cfRule type="containsText" dxfId="1" priority="2" operator="containsText" text="..">
      <formula>NOT(ISERROR(SEARCH("..",C8)))</formula>
    </cfRule>
  </conditionalFormatting>
  <pageMargins left="0.70866141732283472" right="0.70866141732283472" top="0.74803149606299213" bottom="0.74803149606299213" header="0.31496062992125984" footer="0.31496062992125984"/>
  <pageSetup paperSize="9" scale="69" firstPageNumber="8" fitToHeight="0" orientation="landscape" useFirstPageNumber="1" r:id="rId1"/>
  <headerFooter>
    <oddHeader>&amp;LAugstākās izglītības finansējums</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5FD41-165C-4B53-93B2-8E18ADF0623F}">
  <sheetPr>
    <tabColor theme="9" tint="-0.249977111117893"/>
    <pageSetUpPr fitToPage="1"/>
  </sheetPr>
  <dimension ref="A1:P28"/>
  <sheetViews>
    <sheetView zoomScaleNormal="100" workbookViewId="0">
      <selection activeCell="U29" sqref="U29"/>
    </sheetView>
  </sheetViews>
  <sheetFormatPr defaultColWidth="9.140625" defaultRowHeight="15" x14ac:dyDescent="0.25"/>
  <cols>
    <col min="1" max="1" width="4.5703125" style="395" customWidth="1"/>
    <col min="2" max="2" width="7.7109375" style="395" customWidth="1"/>
    <col min="3" max="4" width="6" style="395" customWidth="1"/>
    <col min="5" max="8" width="6.140625" style="395" customWidth="1"/>
    <col min="9" max="9" width="6.85546875" style="395" customWidth="1"/>
    <col min="10" max="16384" width="9.140625" style="395"/>
  </cols>
  <sheetData>
    <row r="1" spans="1:16" ht="20.25" customHeight="1" x14ac:dyDescent="0.25">
      <c r="A1" s="250" t="s">
        <v>259</v>
      </c>
      <c r="B1" s="394"/>
      <c r="C1" s="394"/>
      <c r="D1" s="394"/>
      <c r="E1" s="394"/>
      <c r="F1" s="394"/>
      <c r="G1" s="394"/>
      <c r="H1" s="394"/>
    </row>
    <row r="2" spans="1:16" ht="20.25" customHeight="1" x14ac:dyDescent="0.25">
      <c r="A2" s="409"/>
      <c r="B2" s="408" t="s">
        <v>250</v>
      </c>
      <c r="C2" s="394"/>
      <c r="D2" s="394"/>
      <c r="E2" s="394"/>
      <c r="F2" s="394"/>
      <c r="G2" s="394"/>
      <c r="H2" s="394"/>
    </row>
    <row r="3" spans="1:16" ht="15" customHeight="1" x14ac:dyDescent="0.25">
      <c r="A3" s="576" t="s">
        <v>0</v>
      </c>
      <c r="B3" s="576" t="s">
        <v>53</v>
      </c>
      <c r="C3" s="567" t="s">
        <v>217</v>
      </c>
      <c r="D3" s="567"/>
      <c r="E3" s="567"/>
      <c r="F3" s="567"/>
      <c r="G3" s="567"/>
      <c r="H3" s="567"/>
      <c r="I3" s="567"/>
      <c r="J3" s="567"/>
      <c r="K3" s="567"/>
      <c r="L3" s="567"/>
      <c r="M3" s="567"/>
      <c r="N3" s="567"/>
      <c r="O3" s="567"/>
      <c r="P3" s="567"/>
    </row>
    <row r="4" spans="1:16" ht="45.75" customHeight="1" x14ac:dyDescent="0.25">
      <c r="A4" s="576"/>
      <c r="B4" s="576"/>
      <c r="C4" s="568" t="s">
        <v>162</v>
      </c>
      <c r="D4" s="568"/>
      <c r="E4" s="396" t="s">
        <v>218</v>
      </c>
      <c r="F4" s="568" t="s">
        <v>219</v>
      </c>
      <c r="G4" s="568"/>
      <c r="H4" s="568" t="s">
        <v>220</v>
      </c>
      <c r="I4" s="568"/>
      <c r="J4" s="568" t="s">
        <v>221</v>
      </c>
      <c r="K4" s="568"/>
      <c r="L4" s="396" t="s">
        <v>186</v>
      </c>
      <c r="M4" s="568" t="s">
        <v>222</v>
      </c>
      <c r="N4" s="568"/>
      <c r="O4" s="568" t="s">
        <v>194</v>
      </c>
      <c r="P4" s="568"/>
    </row>
    <row r="5" spans="1:16" ht="15" customHeight="1" x14ac:dyDescent="0.25">
      <c r="A5" s="576"/>
      <c r="B5" s="576"/>
      <c r="C5" s="397" t="s">
        <v>223</v>
      </c>
      <c r="D5" s="397" t="s">
        <v>224</v>
      </c>
      <c r="E5" s="397" t="s">
        <v>223</v>
      </c>
      <c r="F5" s="397" t="s">
        <v>223</v>
      </c>
      <c r="G5" s="397" t="s">
        <v>224</v>
      </c>
      <c r="H5" s="397" t="s">
        <v>223</v>
      </c>
      <c r="I5" s="397" t="s">
        <v>224</v>
      </c>
      <c r="J5" s="397" t="s">
        <v>223</v>
      </c>
      <c r="K5" s="397" t="s">
        <v>224</v>
      </c>
      <c r="L5" s="397" t="s">
        <v>224</v>
      </c>
      <c r="M5" s="397" t="s">
        <v>223</v>
      </c>
      <c r="N5" s="397" t="s">
        <v>224</v>
      </c>
      <c r="O5" s="397" t="s">
        <v>223</v>
      </c>
      <c r="P5" s="397" t="s">
        <v>224</v>
      </c>
    </row>
    <row r="6" spans="1:16" x14ac:dyDescent="0.25">
      <c r="A6" s="398">
        <v>1</v>
      </c>
      <c r="B6" s="399" t="s">
        <v>61</v>
      </c>
      <c r="C6" s="121"/>
      <c r="D6" s="121"/>
      <c r="E6" s="121"/>
      <c r="F6" s="121"/>
      <c r="G6" s="121"/>
      <c r="H6" s="121"/>
      <c r="I6" s="121"/>
      <c r="J6" s="121"/>
      <c r="K6" s="121"/>
      <c r="L6" s="121"/>
      <c r="M6" s="121">
        <v>600</v>
      </c>
      <c r="N6" s="121"/>
      <c r="O6" s="121"/>
      <c r="P6" s="121"/>
    </row>
    <row r="7" spans="1:16" x14ac:dyDescent="0.25">
      <c r="A7" s="398">
        <v>2</v>
      </c>
      <c r="B7" s="399" t="s">
        <v>68</v>
      </c>
      <c r="C7" s="121"/>
      <c r="D7" s="121"/>
      <c r="E7" s="121"/>
      <c r="F7" s="121"/>
      <c r="G7" s="121">
        <v>364.29706896551721</v>
      </c>
      <c r="H7" s="121"/>
      <c r="I7" s="121"/>
      <c r="J7" s="121"/>
      <c r="K7" s="121"/>
      <c r="L7" s="121"/>
      <c r="M7" s="121"/>
      <c r="N7" s="121"/>
      <c r="O7" s="121"/>
      <c r="P7" s="121"/>
    </row>
    <row r="8" spans="1:16" x14ac:dyDescent="0.25">
      <c r="A8" s="400">
        <v>3</v>
      </c>
      <c r="B8" s="399" t="s">
        <v>66</v>
      </c>
      <c r="C8" s="121"/>
      <c r="D8" s="121"/>
      <c r="E8" s="121"/>
      <c r="F8" s="121"/>
      <c r="G8" s="121"/>
      <c r="H8" s="121"/>
      <c r="I8" s="121"/>
      <c r="J8" s="121">
        <v>415.87878787878788</v>
      </c>
      <c r="K8" s="121">
        <v>727.06666666666672</v>
      </c>
      <c r="L8" s="121"/>
      <c r="M8" s="121"/>
      <c r="N8" s="121"/>
      <c r="O8" s="121">
        <v>653.71568627450984</v>
      </c>
      <c r="P8" s="121">
        <v>674.47619047619048</v>
      </c>
    </row>
    <row r="9" spans="1:16" x14ac:dyDescent="0.25">
      <c r="A9" s="398">
        <v>4</v>
      </c>
      <c r="B9" s="401" t="s">
        <v>60</v>
      </c>
      <c r="C9" s="121"/>
      <c r="D9" s="121"/>
      <c r="E9" s="121">
        <v>636.36363636363637</v>
      </c>
      <c r="F9" s="121">
        <v>431.64556962025318</v>
      </c>
      <c r="G9" s="121">
        <v>240.625</v>
      </c>
      <c r="H9" s="121"/>
      <c r="I9" s="121"/>
      <c r="J9" s="121"/>
      <c r="K9" s="121"/>
      <c r="L9" s="121"/>
      <c r="M9" s="121"/>
      <c r="N9" s="121"/>
      <c r="O9" s="121"/>
      <c r="P9" s="121"/>
    </row>
    <row r="10" spans="1:16" x14ac:dyDescent="0.25">
      <c r="A10" s="398">
        <v>5</v>
      </c>
      <c r="B10" s="401" t="s">
        <v>55</v>
      </c>
      <c r="C10" s="121"/>
      <c r="D10" s="121"/>
      <c r="E10" s="121"/>
      <c r="F10" s="121"/>
      <c r="G10" s="121"/>
      <c r="H10" s="121"/>
      <c r="I10" s="121"/>
      <c r="J10" s="121"/>
      <c r="K10" s="121"/>
      <c r="L10" s="121"/>
      <c r="M10" s="121">
        <v>814.33447098976114</v>
      </c>
      <c r="N10" s="121"/>
      <c r="O10" s="121"/>
      <c r="P10" s="121"/>
    </row>
    <row r="11" spans="1:16" x14ac:dyDescent="0.25">
      <c r="A11" s="400">
        <v>6</v>
      </c>
      <c r="B11" s="401" t="s">
        <v>57</v>
      </c>
      <c r="C11" s="121"/>
      <c r="D11" s="121"/>
      <c r="E11" s="121"/>
      <c r="F11" s="121"/>
      <c r="G11" s="121"/>
      <c r="H11" s="121"/>
      <c r="I11" s="121"/>
      <c r="J11" s="121"/>
      <c r="K11" s="121"/>
      <c r="L11" s="121"/>
      <c r="M11" s="121">
        <v>483.4959349593496</v>
      </c>
      <c r="N11" s="121"/>
      <c r="O11" s="121"/>
      <c r="P11" s="121"/>
    </row>
    <row r="12" spans="1:16" x14ac:dyDescent="0.25">
      <c r="A12" s="398">
        <v>7</v>
      </c>
      <c r="B12" s="401" t="s">
        <v>56</v>
      </c>
      <c r="C12" s="121"/>
      <c r="D12" s="121"/>
      <c r="E12" s="121"/>
      <c r="F12" s="121"/>
      <c r="G12" s="121"/>
      <c r="H12" s="121"/>
      <c r="I12" s="121"/>
      <c r="J12" s="121"/>
      <c r="K12" s="121"/>
      <c r="L12" s="121"/>
      <c r="M12" s="121">
        <v>484.72222222222223</v>
      </c>
      <c r="N12" s="121"/>
      <c r="O12" s="121"/>
      <c r="P12" s="121"/>
    </row>
    <row r="13" spans="1:16" x14ac:dyDescent="0.25">
      <c r="A13" s="398">
        <v>8</v>
      </c>
      <c r="B13" s="401" t="s">
        <v>71</v>
      </c>
      <c r="C13" s="121"/>
      <c r="D13" s="121"/>
      <c r="E13" s="121"/>
      <c r="F13" s="121"/>
      <c r="G13" s="121"/>
      <c r="H13" s="121"/>
      <c r="I13" s="121"/>
      <c r="J13" s="121"/>
      <c r="K13" s="121"/>
      <c r="L13" s="121">
        <v>236.56621621621625</v>
      </c>
      <c r="M13" s="121"/>
      <c r="N13" s="121"/>
      <c r="O13" s="121"/>
      <c r="P13" s="121"/>
    </row>
    <row r="14" spans="1:16" x14ac:dyDescent="0.25">
      <c r="A14" s="400">
        <v>9</v>
      </c>
      <c r="B14" s="401" t="s">
        <v>64</v>
      </c>
      <c r="C14" s="121"/>
      <c r="D14" s="121"/>
      <c r="E14" s="121"/>
      <c r="F14" s="121"/>
      <c r="G14" s="121"/>
      <c r="H14" s="121"/>
      <c r="I14" s="121"/>
      <c r="J14" s="121">
        <v>800</v>
      </c>
      <c r="K14" s="121"/>
      <c r="L14" s="121"/>
      <c r="M14" s="121"/>
      <c r="N14" s="121"/>
      <c r="O14" s="121"/>
      <c r="P14" s="121"/>
    </row>
    <row r="15" spans="1:16" x14ac:dyDescent="0.25">
      <c r="A15" s="398">
        <v>10</v>
      </c>
      <c r="B15" s="401" t="s">
        <v>249</v>
      </c>
      <c r="C15" s="121"/>
      <c r="D15" s="121"/>
      <c r="E15" s="121"/>
      <c r="F15" s="121">
        <v>970.66666666666663</v>
      </c>
      <c r="G15" s="121">
        <v>468.51851851851853</v>
      </c>
      <c r="H15" s="121"/>
      <c r="I15" s="121"/>
      <c r="J15" s="121"/>
      <c r="K15" s="121"/>
      <c r="L15" s="121"/>
      <c r="M15" s="121"/>
      <c r="N15" s="121">
        <v>411.66666666666669</v>
      </c>
      <c r="O15" s="121"/>
      <c r="P15" s="121"/>
    </row>
    <row r="16" spans="1:16" x14ac:dyDescent="0.25">
      <c r="A16" s="398">
        <v>11</v>
      </c>
      <c r="B16" s="401" t="s">
        <v>59</v>
      </c>
      <c r="C16" s="121"/>
      <c r="D16" s="121"/>
      <c r="E16" s="121"/>
      <c r="F16" s="121"/>
      <c r="G16" s="121"/>
      <c r="H16" s="121"/>
      <c r="I16" s="121"/>
      <c r="J16" s="121"/>
      <c r="K16" s="121"/>
      <c r="L16" s="121"/>
      <c r="M16" s="121">
        <v>567.5496688741722</v>
      </c>
      <c r="N16" s="121"/>
      <c r="O16" s="121"/>
      <c r="P16" s="121"/>
    </row>
    <row r="17" spans="1:16" x14ac:dyDescent="0.25">
      <c r="A17" s="400">
        <v>12</v>
      </c>
      <c r="B17" s="401" t="s">
        <v>65</v>
      </c>
      <c r="C17" s="121"/>
      <c r="D17" s="121"/>
      <c r="E17" s="121"/>
      <c r="F17" s="121"/>
      <c r="G17" s="121"/>
      <c r="H17" s="121">
        <v>535</v>
      </c>
      <c r="I17" s="121"/>
      <c r="J17" s="121"/>
      <c r="K17" s="121"/>
      <c r="L17" s="121"/>
      <c r="M17" s="121"/>
      <c r="N17" s="121"/>
      <c r="O17" s="121"/>
      <c r="P17" s="121"/>
    </row>
    <row r="18" spans="1:16" x14ac:dyDescent="0.25">
      <c r="A18" s="398">
        <v>13</v>
      </c>
      <c r="B18" s="401" t="s">
        <v>225</v>
      </c>
      <c r="C18" s="121"/>
      <c r="D18" s="121"/>
      <c r="E18" s="121"/>
      <c r="F18" s="121">
        <v>667.64150943396226</v>
      </c>
      <c r="G18" s="121">
        <v>601.27035830618888</v>
      </c>
      <c r="H18" s="121">
        <v>678.75</v>
      </c>
      <c r="I18" s="121">
        <v>565.86931818181813</v>
      </c>
      <c r="J18" s="121"/>
      <c r="K18" s="121"/>
      <c r="L18" s="121"/>
      <c r="M18" s="121"/>
      <c r="N18" s="121"/>
      <c r="O18" s="121"/>
      <c r="P18" s="121"/>
    </row>
    <row r="19" spans="1:16" x14ac:dyDescent="0.25">
      <c r="A19" s="398">
        <v>14</v>
      </c>
      <c r="B19" s="401" t="s">
        <v>226</v>
      </c>
      <c r="C19" s="121"/>
      <c r="D19" s="121"/>
      <c r="E19" s="121"/>
      <c r="F19" s="121"/>
      <c r="G19" s="121">
        <v>406.87122019635365</v>
      </c>
      <c r="H19" s="121"/>
      <c r="I19" s="121"/>
      <c r="J19" s="121"/>
      <c r="K19" s="121"/>
      <c r="L19" s="121"/>
      <c r="M19" s="121"/>
      <c r="N19" s="121"/>
      <c r="O19" s="121"/>
      <c r="P19" s="121"/>
    </row>
    <row r="20" spans="1:16" x14ac:dyDescent="0.25">
      <c r="A20" s="400">
        <v>15</v>
      </c>
      <c r="B20" s="401" t="s">
        <v>227</v>
      </c>
      <c r="C20" s="121"/>
      <c r="D20" s="121"/>
      <c r="E20" s="121"/>
      <c r="F20" s="121">
        <v>641.81818181818187</v>
      </c>
      <c r="G20" s="121">
        <v>551.0625</v>
      </c>
      <c r="H20" s="121"/>
      <c r="I20" s="121"/>
      <c r="J20" s="121"/>
      <c r="K20" s="121"/>
      <c r="L20" s="121"/>
      <c r="M20" s="121"/>
      <c r="N20" s="121"/>
      <c r="O20" s="121"/>
      <c r="P20" s="121"/>
    </row>
    <row r="21" spans="1:16" x14ac:dyDescent="0.25">
      <c r="A21" s="398">
        <v>16</v>
      </c>
      <c r="B21" s="401" t="s">
        <v>228</v>
      </c>
      <c r="C21" s="121"/>
      <c r="D21" s="121"/>
      <c r="E21" s="121"/>
      <c r="F21" s="121">
        <v>522.62935779816507</v>
      </c>
      <c r="G21" s="121">
        <v>482.06582278481005</v>
      </c>
      <c r="H21" s="121">
        <v>595.85714285714289</v>
      </c>
      <c r="I21" s="121">
        <v>469.45454545454555</v>
      </c>
      <c r="J21" s="121"/>
      <c r="K21" s="121"/>
      <c r="L21" s="121"/>
      <c r="M21" s="121"/>
      <c r="N21" s="121"/>
      <c r="O21" s="121"/>
      <c r="P21" s="121"/>
    </row>
    <row r="22" spans="1:16" x14ac:dyDescent="0.25">
      <c r="A22" s="398">
        <v>17</v>
      </c>
      <c r="B22" s="401" t="s">
        <v>229</v>
      </c>
      <c r="C22" s="121"/>
      <c r="D22" s="121"/>
      <c r="E22" s="121"/>
      <c r="F22" s="121"/>
      <c r="G22" s="121"/>
      <c r="H22" s="121"/>
      <c r="I22" s="121"/>
      <c r="J22" s="121"/>
      <c r="K22" s="121">
        <v>1931.1904761904761</v>
      </c>
      <c r="L22" s="121"/>
      <c r="M22" s="121"/>
      <c r="N22" s="121"/>
      <c r="O22" s="121"/>
      <c r="P22" s="121"/>
    </row>
    <row r="23" spans="1:16" x14ac:dyDescent="0.25">
      <c r="A23" s="400">
        <v>18</v>
      </c>
      <c r="B23" s="401" t="s">
        <v>230</v>
      </c>
      <c r="C23" s="121"/>
      <c r="D23" s="121"/>
      <c r="E23" s="121"/>
      <c r="F23" s="121"/>
      <c r="G23" s="121"/>
      <c r="H23" s="121"/>
      <c r="I23" s="121"/>
      <c r="J23" s="121"/>
      <c r="K23" s="121"/>
      <c r="L23" s="121"/>
      <c r="M23" s="121">
        <v>1411.0015686274512</v>
      </c>
      <c r="N23" s="121">
        <v>969.75613065326672</v>
      </c>
      <c r="O23" s="121"/>
      <c r="P23" s="121"/>
    </row>
    <row r="24" spans="1:16" x14ac:dyDescent="0.25">
      <c r="A24" s="398">
        <v>19</v>
      </c>
      <c r="B24" s="401" t="s">
        <v>231</v>
      </c>
      <c r="C24" s="121"/>
      <c r="D24" s="121"/>
      <c r="E24" s="121"/>
      <c r="F24" s="121"/>
      <c r="G24" s="121"/>
      <c r="H24" s="121"/>
      <c r="I24" s="121"/>
      <c r="J24" s="121"/>
      <c r="K24" s="121"/>
      <c r="L24" s="121"/>
      <c r="M24" s="121"/>
      <c r="N24" s="121"/>
      <c r="O24" s="121">
        <v>1269.1935483870968</v>
      </c>
      <c r="P24" s="121"/>
    </row>
    <row r="27" spans="1:16" x14ac:dyDescent="0.25">
      <c r="A27" s="408" t="s">
        <v>257</v>
      </c>
    </row>
    <row r="28" spans="1:16" x14ac:dyDescent="0.25">
      <c r="A28" s="408" t="s">
        <v>232</v>
      </c>
    </row>
  </sheetData>
  <mergeCells count="9">
    <mergeCell ref="A3:A5"/>
    <mergeCell ref="B3:B5"/>
    <mergeCell ref="C3:P3"/>
    <mergeCell ref="C4:D4"/>
    <mergeCell ref="F4:G4"/>
    <mergeCell ref="H4:I4"/>
    <mergeCell ref="J4:K4"/>
    <mergeCell ref="M4:N4"/>
    <mergeCell ref="O4:P4"/>
  </mergeCells>
  <conditionalFormatting sqref="C6:P24">
    <cfRule type="containsBlanks" dxfId="0" priority="1">
      <formula>LEN(TRIM(C6))=0</formula>
    </cfRule>
  </conditionalFormatting>
  <pageMargins left="0.70866141732283472" right="0.70866141732283472" top="0.74803149606299213" bottom="0.74803149606299213" header="0.31496062992125984" footer="0.31496062992125984"/>
  <pageSetup paperSize="9" firstPageNumber="8" fitToHeight="0" orientation="landscape" useFirstPageNumber="1" r:id="rId1"/>
  <headerFooter>
    <oddHeader>&amp;LAugstākās izglītības finansējums</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53066"/>
    <pageSetUpPr fitToPage="1"/>
  </sheetPr>
  <dimension ref="A1:G31"/>
  <sheetViews>
    <sheetView topLeftCell="A9" zoomScale="90" zoomScaleNormal="90" workbookViewId="0">
      <selection activeCell="F18" sqref="F18"/>
    </sheetView>
  </sheetViews>
  <sheetFormatPr defaultColWidth="9.140625" defaultRowHeight="15" x14ac:dyDescent="0.25"/>
  <cols>
    <col min="1" max="1" width="60.85546875" customWidth="1"/>
    <col min="2" max="2" width="20.85546875" customWidth="1"/>
    <col min="3" max="3" width="23.7109375" customWidth="1"/>
    <col min="4" max="4" width="18.5703125" customWidth="1"/>
    <col min="5" max="5" width="15" customWidth="1"/>
    <col min="6" max="6" width="17.7109375" customWidth="1"/>
    <col min="7" max="7" width="18.85546875" customWidth="1"/>
    <col min="8" max="8" width="12" customWidth="1"/>
    <col min="9" max="9" width="10.85546875" customWidth="1"/>
  </cols>
  <sheetData>
    <row r="1" spans="1:6" ht="25.5" customHeight="1" thickBot="1" x14ac:dyDescent="0.35">
      <c r="A1" s="150" t="s">
        <v>106</v>
      </c>
      <c r="B1" s="151"/>
      <c r="C1" s="152"/>
      <c r="D1" s="153"/>
      <c r="E1" s="153"/>
    </row>
    <row r="2" spans="1:6" ht="8.25" customHeight="1" x14ac:dyDescent="0.3">
      <c r="A2" s="154"/>
      <c r="B2" s="155"/>
      <c r="C2" s="153"/>
      <c r="D2" s="153"/>
      <c r="E2" s="153"/>
    </row>
    <row r="3" spans="1:6" ht="18" customHeight="1" x14ac:dyDescent="0.25">
      <c r="A3" s="156" t="s">
        <v>107</v>
      </c>
      <c r="E3" s="157"/>
    </row>
    <row r="4" spans="1:6" ht="30.75" customHeight="1" thickBot="1" x14ac:dyDescent="0.3">
      <c r="B4" s="158"/>
      <c r="C4" s="159"/>
    </row>
    <row r="5" spans="1:6" ht="36" customHeight="1" thickBot="1" x14ac:dyDescent="0.3">
      <c r="A5" s="160" t="s">
        <v>81</v>
      </c>
      <c r="B5" s="161">
        <f>SUM(B7:B8)</f>
        <v>395976355.68999994</v>
      </c>
      <c r="C5" s="162" t="s">
        <v>37</v>
      </c>
      <c r="E5" s="163"/>
      <c r="F5" s="164"/>
    </row>
    <row r="6" spans="1:6" ht="18.75" customHeight="1" thickBot="1" x14ac:dyDescent="0.3">
      <c r="A6" s="417" t="s">
        <v>82</v>
      </c>
      <c r="B6" s="417"/>
      <c r="C6" s="165"/>
    </row>
    <row r="7" spans="1:6" ht="21" customHeight="1" x14ac:dyDescent="0.25">
      <c r="A7" s="166" t="s">
        <v>83</v>
      </c>
      <c r="B7" s="167">
        <f>VALUE('1.3.'!C21)</f>
        <v>364915023.65999997</v>
      </c>
      <c r="C7" s="168">
        <f>B7/B5</f>
        <v>0.92155760922675611</v>
      </c>
      <c r="E7" s="163"/>
    </row>
    <row r="8" spans="1:6" ht="22.5" customHeight="1" x14ac:dyDescent="0.25">
      <c r="A8" s="169" t="s">
        <v>84</v>
      </c>
      <c r="B8" s="170">
        <f>VALUE('1.3.'!C22)</f>
        <v>31061332.029999997</v>
      </c>
      <c r="C8" s="171">
        <f>B8/B5</f>
        <v>7.84423907732439E-2</v>
      </c>
    </row>
    <row r="9" spans="1:6" ht="31.5" customHeight="1" thickBot="1" x14ac:dyDescent="0.3">
      <c r="A9" s="422" t="s">
        <v>85</v>
      </c>
      <c r="B9" s="422"/>
      <c r="C9" s="422"/>
      <c r="D9" s="422"/>
      <c r="E9" s="422"/>
      <c r="F9" s="172"/>
    </row>
    <row r="10" spans="1:6" ht="51" customHeight="1" thickBot="1" x14ac:dyDescent="0.3">
      <c r="A10" s="173"/>
      <c r="B10" s="174" t="s">
        <v>83</v>
      </c>
      <c r="C10" s="174" t="s">
        <v>84</v>
      </c>
      <c r="D10" s="174" t="s">
        <v>86</v>
      </c>
      <c r="E10" s="175" t="s">
        <v>37</v>
      </c>
    </row>
    <row r="11" spans="1:6" ht="36.75" customHeight="1" x14ac:dyDescent="0.25">
      <c r="A11" s="176" t="s">
        <v>87</v>
      </c>
      <c r="B11" s="177">
        <f>SUM(B12:B15)</f>
        <v>210909390.69</v>
      </c>
      <c r="C11" s="177">
        <f>SUM(C12:C15)</f>
        <v>23403520.259999998</v>
      </c>
      <c r="D11" s="178">
        <f>SUM(B11:C11)</f>
        <v>234312910.94999999</v>
      </c>
      <c r="E11" s="179">
        <f>D11/B5</f>
        <v>0.59173460127866262</v>
      </c>
      <c r="F11" s="180"/>
    </row>
    <row r="12" spans="1:6" ht="32.25" customHeight="1" x14ac:dyDescent="0.25">
      <c r="A12" s="181" t="s">
        <v>88</v>
      </c>
      <c r="B12" s="182">
        <f>VALUE('1.3.'!F21)</f>
        <v>133466348.8</v>
      </c>
      <c r="C12" s="182">
        <f>VALUE('1.3.'!F22)</f>
        <v>271623.7</v>
      </c>
      <c r="D12" s="183">
        <f t="shared" ref="D12:D15" si="0">SUM(B12:C12)</f>
        <v>133737972.5</v>
      </c>
      <c r="E12" s="184">
        <f>D12/$B$5</f>
        <v>0.33774231864667226</v>
      </c>
      <c r="F12" s="180"/>
    </row>
    <row r="13" spans="1:6" ht="24.75" customHeight="1" x14ac:dyDescent="0.25">
      <c r="A13" s="185" t="s">
        <v>89</v>
      </c>
      <c r="B13" s="182">
        <f>VALUE('1.3.'!H21)</f>
        <v>62278109.649999999</v>
      </c>
      <c r="C13" s="182">
        <f>VALUE('1.3.'!H22)</f>
        <v>22572377.419999998</v>
      </c>
      <c r="D13" s="183">
        <f t="shared" si="0"/>
        <v>84850487.069999993</v>
      </c>
      <c r="E13" s="186">
        <f t="shared" ref="E13:E15" si="1">D13/$B$5</f>
        <v>0.21428170104284544</v>
      </c>
    </row>
    <row r="14" spans="1:6" ht="21" customHeight="1" x14ac:dyDescent="0.25">
      <c r="A14" s="185" t="s">
        <v>90</v>
      </c>
      <c r="B14" s="182">
        <f>VALUE('1.3.'!I21)</f>
        <v>11670841.860000001</v>
      </c>
      <c r="C14" s="187">
        <f>VALUE('1.3.'!I22)</f>
        <v>193429</v>
      </c>
      <c r="D14" s="183">
        <f t="shared" si="0"/>
        <v>11864270.860000001</v>
      </c>
      <c r="E14" s="188">
        <f t="shared" si="1"/>
        <v>2.9962068920317667E-2</v>
      </c>
    </row>
    <row r="15" spans="1:6" ht="24.75" customHeight="1" x14ac:dyDescent="0.25">
      <c r="A15" s="189" t="s">
        <v>49</v>
      </c>
      <c r="B15" s="190">
        <f>VALUE('1.3.'!J21)</f>
        <v>3494090.38</v>
      </c>
      <c r="C15" s="190">
        <f>VALUE('1.3.'!J22)</f>
        <v>366090.14</v>
      </c>
      <c r="D15" s="183">
        <f t="shared" si="0"/>
        <v>3860180.52</v>
      </c>
      <c r="E15" s="191">
        <f t="shared" si="1"/>
        <v>9.7485126688272253E-3</v>
      </c>
    </row>
    <row r="16" spans="1:6" ht="30.75" customHeight="1" thickBot="1" x14ac:dyDescent="0.3">
      <c r="A16" s="422" t="s">
        <v>91</v>
      </c>
      <c r="B16" s="422"/>
      <c r="C16" s="422"/>
      <c r="D16" s="422"/>
      <c r="E16" s="422"/>
    </row>
    <row r="17" spans="1:7" ht="53.25" customHeight="1" thickBot="1" x14ac:dyDescent="0.3">
      <c r="A17" s="192"/>
      <c r="B17" s="193" t="s">
        <v>83</v>
      </c>
      <c r="C17" s="193" t="s">
        <v>84</v>
      </c>
      <c r="D17" s="193" t="s">
        <v>86</v>
      </c>
      <c r="E17" s="162" t="s">
        <v>37</v>
      </c>
    </row>
    <row r="18" spans="1:7" ht="21" customHeight="1" x14ac:dyDescent="0.25">
      <c r="A18" s="194" t="s">
        <v>92</v>
      </c>
      <c r="B18" s="195">
        <f>SUM(B19:B21)</f>
        <v>96059058.220000014</v>
      </c>
      <c r="C18" s="195">
        <f>SUM(C19:C21)</f>
        <v>1283250.8</v>
      </c>
      <c r="D18" s="178">
        <f>SUM(B18:C18)</f>
        <v>97342309.020000011</v>
      </c>
      <c r="E18" s="196">
        <f>D18/$B$5</f>
        <v>0.24582858956408724</v>
      </c>
      <c r="F18" s="197"/>
      <c r="G18" s="197"/>
    </row>
    <row r="19" spans="1:7" ht="21" customHeight="1" x14ac:dyDescent="0.25">
      <c r="A19" s="181" t="s">
        <v>93</v>
      </c>
      <c r="B19" s="182">
        <f>VALUE('1.3.'!M21)</f>
        <v>74619660.520000011</v>
      </c>
      <c r="C19" s="187">
        <f>VALUE('1.3.'!M22)</f>
        <v>998323.05</v>
      </c>
      <c r="D19" s="183">
        <f t="shared" ref="D19:D21" si="2">SUM(B19:C19)</f>
        <v>75617983.570000008</v>
      </c>
      <c r="E19" s="188">
        <f>D19/$B$5</f>
        <v>0.19096590612899991</v>
      </c>
      <c r="F19" s="197"/>
    </row>
    <row r="20" spans="1:7" ht="34.5" customHeight="1" x14ac:dyDescent="0.25">
      <c r="A20" s="181" t="s">
        <v>12</v>
      </c>
      <c r="B20" s="182">
        <f>VALUE('1.3.'!O21)</f>
        <v>15624845.960000001</v>
      </c>
      <c r="C20" s="187">
        <f>VALUE('1.3.'!O22)</f>
        <v>34528</v>
      </c>
      <c r="D20" s="183">
        <f t="shared" si="2"/>
        <v>15659373.960000001</v>
      </c>
      <c r="E20" s="188">
        <f t="shared" ref="E20" si="3">D20/$B$5</f>
        <v>3.9546234857162368E-2</v>
      </c>
    </row>
    <row r="21" spans="1:7" ht="21" customHeight="1" x14ac:dyDescent="0.25">
      <c r="A21" s="189" t="s">
        <v>94</v>
      </c>
      <c r="B21" s="190">
        <f>VALUE('1.3.'!P21)</f>
        <v>5814551.7400000002</v>
      </c>
      <c r="C21" s="190">
        <f>VALUE('1.3.'!P22)</f>
        <v>250399.74999999997</v>
      </c>
      <c r="D21" s="183">
        <f t="shared" si="2"/>
        <v>6064951.4900000002</v>
      </c>
      <c r="E21" s="191">
        <f>D21/$B$5</f>
        <v>1.531644857792494E-2</v>
      </c>
    </row>
    <row r="22" spans="1:7" ht="27" customHeight="1" thickBot="1" x14ac:dyDescent="0.3">
      <c r="A22" s="423" t="s">
        <v>94</v>
      </c>
      <c r="B22" s="423"/>
      <c r="C22" s="423"/>
      <c r="D22" s="423"/>
      <c r="E22" s="423"/>
      <c r="F22" s="198"/>
    </row>
    <row r="23" spans="1:7" ht="45.75" customHeight="1" thickBot="1" x14ac:dyDescent="0.3">
      <c r="A23" s="199"/>
      <c r="B23" s="193" t="s">
        <v>83</v>
      </c>
      <c r="C23" s="193" t="s">
        <v>84</v>
      </c>
      <c r="D23" s="193" t="s">
        <v>86</v>
      </c>
      <c r="E23" s="162" t="s">
        <v>37</v>
      </c>
    </row>
    <row r="24" spans="1:7" ht="25.5" customHeight="1" x14ac:dyDescent="0.25">
      <c r="A24" s="200" t="s">
        <v>94</v>
      </c>
      <c r="B24" s="201">
        <f>VALUE('1.3.'!Q21)</f>
        <v>57946574.75</v>
      </c>
      <c r="C24" s="201">
        <f>VALUE('1.3.'!Q22)</f>
        <v>6374560.9699999997</v>
      </c>
      <c r="D24" s="178">
        <f>SUM(B24:C24)</f>
        <v>64321135.719999999</v>
      </c>
      <c r="E24" s="202">
        <f>D24/B5</f>
        <v>0.16243680915725034</v>
      </c>
      <c r="F24" s="203"/>
    </row>
    <row r="25" spans="1:7" ht="25.5" customHeight="1" x14ac:dyDescent="0.25"/>
    <row r="26" spans="1:7" ht="45.75" customHeight="1" x14ac:dyDescent="0.25">
      <c r="A26" s="204"/>
      <c r="B26" s="204"/>
      <c r="C26" s="204"/>
      <c r="D26" s="204"/>
    </row>
    <row r="28" spans="1:7" x14ac:dyDescent="0.25">
      <c r="B28" s="204"/>
      <c r="C28" s="204"/>
      <c r="D28" s="204"/>
      <c r="E28" s="204"/>
      <c r="F28" s="204"/>
      <c r="G28" s="204"/>
    </row>
    <row r="29" spans="1:7" x14ac:dyDescent="0.25">
      <c r="B29" s="197"/>
      <c r="C29" s="197"/>
      <c r="D29" s="197"/>
      <c r="E29" s="197"/>
      <c r="F29" s="197"/>
      <c r="G29" s="197"/>
    </row>
    <row r="30" spans="1:7" x14ac:dyDescent="0.25">
      <c r="B30" s="197"/>
      <c r="C30" s="197"/>
      <c r="D30" s="197"/>
      <c r="E30" s="197"/>
      <c r="F30" s="197"/>
      <c r="G30" s="197"/>
    </row>
    <row r="31" spans="1:7" x14ac:dyDescent="0.25">
      <c r="B31" s="197"/>
      <c r="C31" s="197"/>
      <c r="D31" s="197"/>
      <c r="E31" s="197"/>
      <c r="F31" s="197"/>
      <c r="G31" s="197"/>
    </row>
  </sheetData>
  <mergeCells count="4">
    <mergeCell ref="A6:B6"/>
    <mergeCell ref="A9:E9"/>
    <mergeCell ref="A16:E16"/>
    <mergeCell ref="A22:E22"/>
  </mergeCells>
  <pageMargins left="0.70866141732283472" right="0.33291666666666669" top="0.74803149606299213" bottom="0.74803149606299213" header="0.31496062992125984" footer="0.31496062992125984"/>
  <pageSetup paperSize="9" scale="58" firstPageNumber="2" orientation="portrait" useFirstPageNumber="1" r:id="rId1"/>
  <headerFooter>
    <oddHeader>&amp;R&amp;"-,Bold"&amp;E&amp;K512373Augstākās izglītības finansējums 2016. gadā</oddHead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53066"/>
    <pageSetUpPr fitToPage="1"/>
  </sheetPr>
  <dimension ref="A1:I28"/>
  <sheetViews>
    <sheetView topLeftCell="A41" zoomScale="90" zoomScaleNormal="90" workbookViewId="0">
      <selection activeCell="A7" sqref="A7:E7"/>
    </sheetView>
  </sheetViews>
  <sheetFormatPr defaultColWidth="9.140625" defaultRowHeight="15" x14ac:dyDescent="0.25"/>
  <cols>
    <col min="1" max="1" width="61" customWidth="1"/>
    <col min="2" max="2" width="20.28515625" customWidth="1"/>
    <col min="3" max="3" width="23" customWidth="1"/>
    <col min="4" max="4" width="18.5703125" customWidth="1"/>
    <col min="5" max="5" width="16.28515625" customWidth="1"/>
    <col min="6" max="6" width="14.7109375" customWidth="1"/>
    <col min="7" max="7" width="11" customWidth="1"/>
    <col min="8" max="8" width="13.7109375" customWidth="1"/>
    <col min="9" max="9" width="18.85546875" customWidth="1"/>
    <col min="10" max="10" width="12" customWidth="1"/>
    <col min="11" max="11" width="10.85546875" customWidth="1"/>
  </cols>
  <sheetData>
    <row r="1" spans="1:6" ht="21.75" customHeight="1" x14ac:dyDescent="0.25">
      <c r="A1" s="156" t="s">
        <v>108</v>
      </c>
    </row>
    <row r="2" spans="1:6" ht="27" customHeight="1" thickBot="1" x14ac:dyDescent="0.3">
      <c r="B2" s="158"/>
      <c r="C2" s="205"/>
    </row>
    <row r="3" spans="1:6" ht="36" customHeight="1" thickBot="1" x14ac:dyDescent="0.3">
      <c r="A3" s="160" t="s">
        <v>95</v>
      </c>
      <c r="B3" s="161">
        <f>SUM(B5:B6)</f>
        <v>35229308.18</v>
      </c>
      <c r="C3" s="162" t="s">
        <v>37</v>
      </c>
      <c r="E3" s="206"/>
    </row>
    <row r="4" spans="1:6" ht="18.75" customHeight="1" x14ac:dyDescent="0.25">
      <c r="A4" s="424" t="s">
        <v>82</v>
      </c>
      <c r="B4" s="425"/>
      <c r="C4" s="207"/>
    </row>
    <row r="5" spans="1:6" ht="21" customHeight="1" x14ac:dyDescent="0.25">
      <c r="A5" s="208" t="s">
        <v>96</v>
      </c>
      <c r="B5" s="209">
        <f>VALUE('1.4.'!C25)</f>
        <v>28576032.18</v>
      </c>
      <c r="C5" s="210">
        <f>B5/B3</f>
        <v>0.81114372255038703</v>
      </c>
    </row>
    <row r="6" spans="1:6" ht="23.25" customHeight="1" x14ac:dyDescent="0.25">
      <c r="A6" s="208" t="s">
        <v>97</v>
      </c>
      <c r="B6" s="211">
        <f>VALUE('1.4.'!C26)</f>
        <v>6653276</v>
      </c>
      <c r="C6" s="210">
        <f>B6/B3</f>
        <v>0.18885627744961297</v>
      </c>
    </row>
    <row r="7" spans="1:6" ht="31.5" customHeight="1" thickBot="1" x14ac:dyDescent="0.3">
      <c r="A7" s="426" t="s">
        <v>98</v>
      </c>
      <c r="B7" s="426"/>
      <c r="C7" s="426"/>
      <c r="D7" s="426"/>
      <c r="E7" s="426"/>
    </row>
    <row r="8" spans="1:6" ht="48.75" customHeight="1" thickBot="1" x14ac:dyDescent="0.3">
      <c r="A8" s="160"/>
      <c r="B8" s="193" t="s">
        <v>96</v>
      </c>
      <c r="C8" s="193" t="s">
        <v>97</v>
      </c>
      <c r="D8" s="193" t="s">
        <v>86</v>
      </c>
      <c r="E8" s="162" t="s">
        <v>37</v>
      </c>
    </row>
    <row r="9" spans="1:6" ht="36.75" customHeight="1" x14ac:dyDescent="0.25">
      <c r="A9" s="212" t="s">
        <v>87</v>
      </c>
      <c r="B9" s="213">
        <f>SUM(B10:B13)</f>
        <v>27493763.18</v>
      </c>
      <c r="C9" s="213">
        <f>SUM(C10:C13)</f>
        <v>6277645</v>
      </c>
      <c r="D9" s="214">
        <f>SUM(B9:C9)</f>
        <v>33771408.18</v>
      </c>
      <c r="E9" s="215">
        <f>D9/$B$3</f>
        <v>0.95861684275629166</v>
      </c>
      <c r="F9" s="197"/>
    </row>
    <row r="10" spans="1:6" ht="32.25" customHeight="1" x14ac:dyDescent="0.25">
      <c r="A10" s="181" t="s">
        <v>88</v>
      </c>
      <c r="B10" s="213">
        <f>VALUE('1.4.'!F25)</f>
        <v>24962066</v>
      </c>
      <c r="C10" s="182">
        <f>VALUE('1.4.'!F26)</f>
        <v>0</v>
      </c>
      <c r="D10" s="183">
        <f>SUM(B10:C10)</f>
        <v>24962066</v>
      </c>
      <c r="E10" s="216">
        <f t="shared" ref="E10:E13" si="0">D10/$B$3</f>
        <v>0.70855964222911405</v>
      </c>
    </row>
    <row r="11" spans="1:6" ht="24.75" customHeight="1" x14ac:dyDescent="0.25">
      <c r="A11" s="185" t="s">
        <v>89</v>
      </c>
      <c r="B11" s="182">
        <f>VALUE('1.4.'!H25)</f>
        <v>1595412.9</v>
      </c>
      <c r="C11" s="182">
        <f>VALUE('1.4.'!H26)</f>
        <v>5142247</v>
      </c>
      <c r="D11" s="217">
        <f t="shared" ref="D11:D13" si="1">SUM(B11:C11)</f>
        <v>6737659.9000000004</v>
      </c>
      <c r="E11" s="218">
        <f t="shared" si="0"/>
        <v>0.19125155298465474</v>
      </c>
    </row>
    <row r="12" spans="1:6" ht="21" customHeight="1" x14ac:dyDescent="0.25">
      <c r="A12" s="185" t="s">
        <v>90</v>
      </c>
      <c r="B12" s="187">
        <f>VALUE('1.4.'!I25)</f>
        <v>757606</v>
      </c>
      <c r="C12" s="187">
        <f>VALUE('1.4.'!I26)</f>
        <v>0</v>
      </c>
      <c r="D12" s="217">
        <f t="shared" si="1"/>
        <v>757606</v>
      </c>
      <c r="E12" s="218">
        <f t="shared" si="0"/>
        <v>2.1504992267492209E-2</v>
      </c>
    </row>
    <row r="13" spans="1:6" ht="24.75" customHeight="1" x14ac:dyDescent="0.25">
      <c r="A13" s="219" t="s">
        <v>49</v>
      </c>
      <c r="B13" s="213">
        <f>VALUE('1.4.'!J25)</f>
        <v>178678.28</v>
      </c>
      <c r="C13" s="213">
        <f>VALUE('1.4.'!J26)</f>
        <v>1135398</v>
      </c>
      <c r="D13" s="220">
        <f t="shared" si="1"/>
        <v>1314076.28</v>
      </c>
      <c r="E13" s="221">
        <f t="shared" si="0"/>
        <v>3.7300655275030722E-2</v>
      </c>
    </row>
    <row r="14" spans="1:6" ht="30.75" customHeight="1" thickBot="1" x14ac:dyDescent="0.3">
      <c r="A14" s="426" t="s">
        <v>99</v>
      </c>
      <c r="B14" s="426"/>
      <c r="C14" s="426"/>
      <c r="D14" s="426"/>
      <c r="E14" s="426"/>
    </row>
    <row r="15" spans="1:6" ht="53.25" customHeight="1" thickBot="1" x14ac:dyDescent="0.3">
      <c r="A15" s="192"/>
      <c r="B15" s="193" t="s">
        <v>96</v>
      </c>
      <c r="C15" s="193" t="s">
        <v>97</v>
      </c>
      <c r="D15" s="193" t="s">
        <v>86</v>
      </c>
      <c r="E15" s="162" t="s">
        <v>37</v>
      </c>
    </row>
    <row r="16" spans="1:6" ht="21" customHeight="1" x14ac:dyDescent="0.25">
      <c r="A16" s="222" t="s">
        <v>92</v>
      </c>
      <c r="B16" s="223">
        <f>SUM(B17:B19)</f>
        <v>0</v>
      </c>
      <c r="C16" s="223">
        <f>SUM(C17:C19)</f>
        <v>13345</v>
      </c>
      <c r="D16" s="224">
        <f>SUM(B16:C16)</f>
        <v>13345</v>
      </c>
      <c r="E16" s="225">
        <f>D16/$B$3</f>
        <v>3.788039189363383E-4</v>
      </c>
      <c r="F16" s="197"/>
    </row>
    <row r="17" spans="1:9" ht="21" customHeight="1" x14ac:dyDescent="0.25">
      <c r="A17" s="181" t="s">
        <v>93</v>
      </c>
      <c r="B17" s="187">
        <f>VALUE('1.4.'!K25)</f>
        <v>0</v>
      </c>
      <c r="C17" s="187">
        <f>VALUE('1.4.'!K26)</f>
        <v>13345</v>
      </c>
      <c r="D17" s="226"/>
      <c r="E17" s="227">
        <f t="shared" ref="E17:E19" si="2">D17/$B$3</f>
        <v>0</v>
      </c>
    </row>
    <row r="18" spans="1:9" ht="34.5" customHeight="1" x14ac:dyDescent="0.25">
      <c r="A18" s="181" t="s">
        <v>12</v>
      </c>
      <c r="B18" s="187"/>
      <c r="C18" s="187"/>
      <c r="D18" s="226"/>
      <c r="E18" s="227">
        <f t="shared" si="2"/>
        <v>0</v>
      </c>
    </row>
    <row r="19" spans="1:9" ht="21" customHeight="1" x14ac:dyDescent="0.25">
      <c r="A19" s="219" t="s">
        <v>94</v>
      </c>
      <c r="B19" s="213"/>
      <c r="C19" s="213"/>
      <c r="D19" s="228"/>
      <c r="E19" s="227">
        <f t="shared" si="2"/>
        <v>0</v>
      </c>
    </row>
    <row r="20" spans="1:9" ht="27" customHeight="1" thickBot="1" x14ac:dyDescent="0.3">
      <c r="A20" s="418" t="s">
        <v>94</v>
      </c>
      <c r="B20" s="418"/>
      <c r="C20" s="418"/>
      <c r="D20" s="418"/>
      <c r="E20" s="418"/>
      <c r="F20" s="229"/>
      <c r="G20" s="229"/>
    </row>
    <row r="21" spans="1:9" ht="45.75" customHeight="1" thickBot="1" x14ac:dyDescent="0.3">
      <c r="A21" s="199"/>
      <c r="B21" s="193" t="s">
        <v>96</v>
      </c>
      <c r="C21" s="193" t="s">
        <v>97</v>
      </c>
      <c r="D21" s="193" t="s">
        <v>86</v>
      </c>
      <c r="E21" s="162" t="s">
        <v>37</v>
      </c>
    </row>
    <row r="22" spans="1:9" ht="25.5" customHeight="1" x14ac:dyDescent="0.25">
      <c r="A22" s="230" t="s">
        <v>94</v>
      </c>
      <c r="B22" s="231">
        <f>VALUE('1.4.'!M25)</f>
        <v>1082269</v>
      </c>
      <c r="C22" s="231">
        <f>VALUE('1.4.'!M26)</f>
        <v>362286</v>
      </c>
      <c r="D22" s="214">
        <f>SUM(B22:C22)</f>
        <v>1444555</v>
      </c>
      <c r="E22" s="232">
        <f>D22/B3</f>
        <v>4.1004353324771987E-2</v>
      </c>
      <c r="F22" s="180"/>
    </row>
    <row r="23" spans="1:9" ht="56.25" customHeight="1" x14ac:dyDescent="0.25">
      <c r="A23" s="204"/>
      <c r="B23" s="204"/>
      <c r="C23" s="204"/>
    </row>
    <row r="25" spans="1:9" ht="51.75" customHeight="1" x14ac:dyDescent="0.25">
      <c r="B25" s="204"/>
      <c r="C25" s="204"/>
      <c r="D25" s="204"/>
      <c r="E25" s="204"/>
      <c r="F25" s="204"/>
      <c r="G25" s="204"/>
      <c r="H25" s="204"/>
      <c r="I25" s="204"/>
    </row>
    <row r="26" spans="1:9" x14ac:dyDescent="0.25">
      <c r="B26" s="197"/>
      <c r="C26" s="197"/>
      <c r="D26" s="197"/>
      <c r="E26" s="197"/>
      <c r="F26" s="197"/>
      <c r="G26" s="197"/>
      <c r="H26" s="197"/>
      <c r="I26" s="197"/>
    </row>
    <row r="27" spans="1:9" x14ac:dyDescent="0.25">
      <c r="B27" s="197"/>
      <c r="C27" s="197"/>
      <c r="D27" s="197"/>
      <c r="E27" s="197"/>
      <c r="F27" s="197"/>
      <c r="G27" s="197"/>
      <c r="H27" s="197"/>
      <c r="I27" s="197"/>
    </row>
    <row r="28" spans="1:9" x14ac:dyDescent="0.25">
      <c r="B28" s="197"/>
      <c r="C28" s="197"/>
      <c r="D28" s="197"/>
      <c r="E28" s="197"/>
      <c r="F28" s="197"/>
      <c r="G28" s="197"/>
      <c r="H28" s="197"/>
      <c r="I28" s="197"/>
    </row>
  </sheetData>
  <mergeCells count="4">
    <mergeCell ref="A4:B4"/>
    <mergeCell ref="A7:E7"/>
    <mergeCell ref="A14:E14"/>
    <mergeCell ref="A20:E20"/>
  </mergeCells>
  <pageMargins left="0.70866141732283472" right="0.63" top="0.74803149606299213" bottom="0.74803149606299213" header="0.31496062992125984" footer="0.31496062992125984"/>
  <pageSetup paperSize="9" scale="63" firstPageNumber="2" orientation="portrait" useFirstPageNumber="1" r:id="rId1"/>
  <headerFooter>
    <oddHeader>&amp;R&amp;E&amp;K512373Augstākās izglītības finansējums 2016. gadā</oddHead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553066"/>
  </sheetPr>
  <dimension ref="A1:W29"/>
  <sheetViews>
    <sheetView zoomScaleNormal="100" workbookViewId="0">
      <pane ySplit="5" topLeftCell="A6" activePane="bottomLeft" state="frozen"/>
      <selection activeCell="E5" sqref="E5"/>
      <selection pane="bottomLeft" activeCell="K31" sqref="K31"/>
    </sheetView>
  </sheetViews>
  <sheetFormatPr defaultColWidth="9.140625" defaultRowHeight="12.75" x14ac:dyDescent="0.2"/>
  <cols>
    <col min="1" max="1" width="6.7109375" style="2" customWidth="1"/>
    <col min="2" max="2" width="11.85546875" style="2" customWidth="1"/>
    <col min="3" max="3" width="12.42578125" style="2" customWidth="1"/>
    <col min="4" max="4" width="13.42578125" style="2" customWidth="1"/>
    <col min="5" max="5" width="10.7109375" style="2" customWidth="1"/>
    <col min="6" max="6" width="12" style="2" customWidth="1"/>
    <col min="7" max="7" width="11.7109375" style="2" customWidth="1"/>
    <col min="8" max="8" width="13.140625" style="2" customWidth="1"/>
    <col min="9" max="9" width="11.5703125" style="2" customWidth="1"/>
    <col min="10" max="10" width="10.28515625" style="2" customWidth="1"/>
    <col min="11" max="14" width="11" style="2" customWidth="1"/>
    <col min="15" max="15" width="11.85546875" style="2" customWidth="1"/>
    <col min="16" max="16" width="12.140625" style="2" customWidth="1"/>
    <col min="17" max="17" width="11.5703125" style="2" customWidth="1"/>
    <col min="18" max="18" width="8.28515625" style="2" customWidth="1"/>
    <col min="19" max="20" width="12.140625" style="3" customWidth="1"/>
    <col min="21" max="21" width="11.5703125" style="3" customWidth="1"/>
    <col min="22" max="22" width="9.85546875" style="2" bestFit="1" customWidth="1"/>
    <col min="23" max="23" width="11.42578125" style="2" bestFit="1" customWidth="1"/>
    <col min="24" max="16384" width="9.140625" style="2"/>
  </cols>
  <sheetData>
    <row r="1" spans="1:23" ht="20.25" customHeight="1" x14ac:dyDescent="0.25">
      <c r="A1" s="1" t="s">
        <v>50</v>
      </c>
    </row>
    <row r="2" spans="1:23" ht="19.5" customHeight="1" x14ac:dyDescent="0.2">
      <c r="A2" s="446" t="s">
        <v>0</v>
      </c>
      <c r="B2" s="449" t="s">
        <v>1</v>
      </c>
      <c r="C2" s="452" t="s">
        <v>2</v>
      </c>
      <c r="D2" s="455" t="s">
        <v>3</v>
      </c>
      <c r="E2" s="456"/>
      <c r="F2" s="456"/>
      <c r="G2" s="456"/>
      <c r="H2" s="456"/>
      <c r="I2" s="456"/>
      <c r="J2" s="457"/>
      <c r="K2" s="458" t="s">
        <v>4</v>
      </c>
      <c r="L2" s="459"/>
      <c r="M2" s="459"/>
      <c r="N2" s="459"/>
      <c r="O2" s="459"/>
      <c r="P2" s="460"/>
      <c r="Q2" s="459" t="s">
        <v>5</v>
      </c>
      <c r="R2" s="461"/>
    </row>
    <row r="3" spans="1:23" ht="25.5" customHeight="1" x14ac:dyDescent="0.2">
      <c r="A3" s="447"/>
      <c r="B3" s="450"/>
      <c r="C3" s="453"/>
      <c r="D3" s="435" t="s">
        <v>6</v>
      </c>
      <c r="E3" s="436"/>
      <c r="F3" s="439" t="s">
        <v>7</v>
      </c>
      <c r="G3" s="464"/>
      <c r="H3" s="439" t="s">
        <v>8</v>
      </c>
      <c r="I3" s="439" t="s">
        <v>9</v>
      </c>
      <c r="J3" s="433" t="s">
        <v>10</v>
      </c>
      <c r="K3" s="435" t="s">
        <v>11</v>
      </c>
      <c r="L3" s="436"/>
      <c r="M3" s="437" t="s">
        <v>7</v>
      </c>
      <c r="N3" s="438"/>
      <c r="O3" s="439" t="s">
        <v>12</v>
      </c>
      <c r="P3" s="441" t="s">
        <v>13</v>
      </c>
      <c r="Q3" s="462"/>
      <c r="R3" s="463"/>
    </row>
    <row r="4" spans="1:23" ht="33.75" customHeight="1" x14ac:dyDescent="0.2">
      <c r="A4" s="448"/>
      <c r="B4" s="451"/>
      <c r="C4" s="454"/>
      <c r="D4" s="4" t="s">
        <v>14</v>
      </c>
      <c r="E4" s="5" t="s">
        <v>15</v>
      </c>
      <c r="F4" s="5" t="s">
        <v>16</v>
      </c>
      <c r="G4" s="6" t="s">
        <v>17</v>
      </c>
      <c r="H4" s="440"/>
      <c r="I4" s="440"/>
      <c r="J4" s="434"/>
      <c r="K4" s="4" t="s">
        <v>14</v>
      </c>
      <c r="L4" s="5" t="s">
        <v>37</v>
      </c>
      <c r="M4" s="5" t="s">
        <v>16</v>
      </c>
      <c r="N4" s="6" t="s">
        <v>18</v>
      </c>
      <c r="O4" s="440"/>
      <c r="P4" s="434"/>
      <c r="Q4" s="4" t="s">
        <v>14</v>
      </c>
      <c r="R4" s="7" t="s">
        <v>37</v>
      </c>
    </row>
    <row r="5" spans="1:23" ht="21" customHeight="1" x14ac:dyDescent="0.2">
      <c r="A5" s="442"/>
      <c r="B5" s="443"/>
      <c r="C5" s="444"/>
      <c r="D5" s="444"/>
      <c r="E5" s="444"/>
      <c r="F5" s="444"/>
      <c r="G5" s="444"/>
      <c r="H5" s="444"/>
      <c r="I5" s="444"/>
      <c r="J5" s="444"/>
      <c r="K5" s="444"/>
      <c r="L5" s="444"/>
      <c r="M5" s="444"/>
      <c r="N5" s="444"/>
      <c r="O5" s="444"/>
      <c r="P5" s="444"/>
      <c r="Q5" s="443"/>
      <c r="R5" s="445"/>
    </row>
    <row r="6" spans="1:23" ht="21" customHeight="1" x14ac:dyDescent="0.2">
      <c r="A6" s="8">
        <v>1</v>
      </c>
      <c r="B6" s="9" t="s">
        <v>19</v>
      </c>
      <c r="C6" s="10">
        <f>SUM(D6,K6,Q6)</f>
        <v>110675527.62</v>
      </c>
      <c r="D6" s="11">
        <f>SUM(F6,H6:J6)</f>
        <v>46030168.219999999</v>
      </c>
      <c r="E6" s="12">
        <f>D6/C6</f>
        <v>0.41590195420655901</v>
      </c>
      <c r="F6" s="10">
        <v>24032729.629999999</v>
      </c>
      <c r="G6" s="10">
        <v>803005.63</v>
      </c>
      <c r="H6" s="10">
        <v>14119266.1</v>
      </c>
      <c r="I6" s="10">
        <v>6109397.1100000003</v>
      </c>
      <c r="J6" s="13">
        <v>1768775.38</v>
      </c>
      <c r="K6" s="10">
        <f>SUM(M6,O6,P6)</f>
        <v>29607786.499999996</v>
      </c>
      <c r="L6" s="12">
        <f>K6/C6</f>
        <v>0.26751881953214757</v>
      </c>
      <c r="M6" s="10">
        <v>18990327.039999999</v>
      </c>
      <c r="N6" s="10">
        <v>1743158.11</v>
      </c>
      <c r="O6" s="10">
        <v>9924987.7200000007</v>
      </c>
      <c r="P6" s="13">
        <v>692471.74</v>
      </c>
      <c r="Q6" s="10">
        <v>35037572.900000006</v>
      </c>
      <c r="R6" s="15">
        <f>Q6/C6</f>
        <v>0.31657922626129337</v>
      </c>
      <c r="S6" s="254"/>
    </row>
    <row r="7" spans="1:23" ht="16.5" customHeight="1" x14ac:dyDescent="0.2">
      <c r="A7" s="8">
        <v>2</v>
      </c>
      <c r="B7" s="9" t="s">
        <v>20</v>
      </c>
      <c r="C7" s="10">
        <f>SUM(D7,K7,Q7)</f>
        <v>77498420.510000005</v>
      </c>
      <c r="D7" s="11">
        <f>SUM(F7,H7:J7)</f>
        <v>37952710.910000004</v>
      </c>
      <c r="E7" s="12">
        <f>D7/C7</f>
        <v>0.48972237963356657</v>
      </c>
      <c r="F7" s="10">
        <v>27373665.169999998</v>
      </c>
      <c r="G7" s="10">
        <v>5413698.7000000002</v>
      </c>
      <c r="H7" s="10">
        <v>8553866</v>
      </c>
      <c r="I7" s="10">
        <v>1147851.74</v>
      </c>
      <c r="J7" s="13">
        <v>877328</v>
      </c>
      <c r="K7" s="10">
        <f>SUM(M7,O7,P7)</f>
        <v>33844070.090000004</v>
      </c>
      <c r="L7" s="12">
        <f>K7/C7</f>
        <v>0.4367065788861198</v>
      </c>
      <c r="M7" s="10">
        <v>30437357.480000004</v>
      </c>
      <c r="N7" s="10">
        <v>16809703.420000002</v>
      </c>
      <c r="O7" s="10">
        <v>1754272.61</v>
      </c>
      <c r="P7" s="13">
        <v>1652440</v>
      </c>
      <c r="Q7" s="10">
        <v>5701639.5099999998</v>
      </c>
      <c r="R7" s="15">
        <f>Q7/C7</f>
        <v>7.357104148031364E-2</v>
      </c>
      <c r="S7" s="254"/>
      <c r="U7" s="17"/>
    </row>
    <row r="8" spans="1:23" ht="16.5" customHeight="1" x14ac:dyDescent="0.2">
      <c r="A8" s="8">
        <v>3</v>
      </c>
      <c r="B8" s="9" t="s">
        <v>21</v>
      </c>
      <c r="C8" s="10">
        <f t="shared" ref="C8:C17" si="0">SUM(D8,K8,Q8)</f>
        <v>35304641</v>
      </c>
      <c r="D8" s="11">
        <f t="shared" ref="D8:D20" si="1">SUM(F8,H8:J8)</f>
        <v>17292556</v>
      </c>
      <c r="E8" s="12">
        <f t="shared" ref="E8:E20" si="2">D8/C8</f>
        <v>0.4898097108535957</v>
      </c>
      <c r="F8" s="10">
        <v>14208042</v>
      </c>
      <c r="G8" s="10">
        <v>1868332</v>
      </c>
      <c r="H8" s="10">
        <v>2566837</v>
      </c>
      <c r="I8" s="10">
        <v>449506</v>
      </c>
      <c r="J8" s="13">
        <v>68171</v>
      </c>
      <c r="K8" s="10">
        <f t="shared" ref="K8:K20" si="3">SUM(M8,O8,P8)</f>
        <v>11836558</v>
      </c>
      <c r="L8" s="12">
        <f t="shared" ref="L8:L19" si="4">K8/C8</f>
        <v>0.3352691789161657</v>
      </c>
      <c r="M8" s="10">
        <v>8331806</v>
      </c>
      <c r="N8" s="10">
        <v>6248346</v>
      </c>
      <c r="O8" s="10">
        <v>1389146</v>
      </c>
      <c r="P8" s="13">
        <v>2115606</v>
      </c>
      <c r="Q8" s="10">
        <v>6175527</v>
      </c>
      <c r="R8" s="15">
        <f t="shared" ref="R8:R20" si="5">Q8/C8</f>
        <v>0.17492111023023857</v>
      </c>
      <c r="S8" s="254"/>
      <c r="U8" s="17"/>
    </row>
    <row r="9" spans="1:23" ht="16.5" customHeight="1" x14ac:dyDescent="0.2">
      <c r="A9" s="8">
        <v>4</v>
      </c>
      <c r="B9" s="9" t="s">
        <v>22</v>
      </c>
      <c r="C9" s="10">
        <f t="shared" si="0"/>
        <v>13789925</v>
      </c>
      <c r="D9" s="11">
        <f t="shared" si="1"/>
        <v>11161622</v>
      </c>
      <c r="E9" s="12">
        <f t="shared" si="2"/>
        <v>0.80940411206007279</v>
      </c>
      <c r="F9" s="10">
        <v>10799702</v>
      </c>
      <c r="G9" s="10">
        <v>5305461</v>
      </c>
      <c r="H9" s="10">
        <v>354195</v>
      </c>
      <c r="I9" s="10">
        <v>0</v>
      </c>
      <c r="J9" s="13">
        <v>7725</v>
      </c>
      <c r="K9" s="10">
        <f t="shared" si="3"/>
        <v>2182481</v>
      </c>
      <c r="L9" s="12">
        <f t="shared" si="4"/>
        <v>0.15826634300041517</v>
      </c>
      <c r="M9" s="10">
        <v>1695387</v>
      </c>
      <c r="N9" s="10">
        <v>415201</v>
      </c>
      <c r="O9" s="10">
        <v>260467</v>
      </c>
      <c r="P9" s="13">
        <v>226627</v>
      </c>
      <c r="Q9" s="10">
        <v>445822</v>
      </c>
      <c r="R9" s="15">
        <f t="shared" si="5"/>
        <v>3.2329544939511998E-2</v>
      </c>
      <c r="S9" s="254"/>
      <c r="U9" s="17"/>
    </row>
    <row r="10" spans="1:23" ht="16.5" customHeight="1" x14ac:dyDescent="0.2">
      <c r="A10" s="8">
        <v>5</v>
      </c>
      <c r="B10" s="9" t="s">
        <v>23</v>
      </c>
      <c r="C10" s="10">
        <f t="shared" si="0"/>
        <v>79567581</v>
      </c>
      <c r="D10" s="11">
        <f t="shared" si="1"/>
        <v>65774405</v>
      </c>
      <c r="E10" s="12">
        <f t="shared" si="2"/>
        <v>0.82664829285183372</v>
      </c>
      <c r="F10" s="10">
        <v>32781702</v>
      </c>
      <c r="G10" s="10">
        <v>0</v>
      </c>
      <c r="H10" s="10">
        <v>31656714</v>
      </c>
      <c r="I10" s="10">
        <v>1335989</v>
      </c>
      <c r="J10" s="13">
        <v>0</v>
      </c>
      <c r="K10" s="10">
        <f t="shared" si="3"/>
        <v>9375359</v>
      </c>
      <c r="L10" s="12">
        <f t="shared" si="4"/>
        <v>0.1178288805839152</v>
      </c>
      <c r="M10" s="10">
        <v>7653383</v>
      </c>
      <c r="N10" s="10">
        <v>2339295</v>
      </c>
      <c r="O10" s="10">
        <v>1264369</v>
      </c>
      <c r="P10" s="13">
        <v>457607</v>
      </c>
      <c r="Q10" s="10">
        <v>4417817</v>
      </c>
      <c r="R10" s="15">
        <f t="shared" si="5"/>
        <v>5.5522826564251088E-2</v>
      </c>
      <c r="S10" s="254"/>
      <c r="U10" s="17"/>
    </row>
    <row r="11" spans="1:23" ht="16.5" customHeight="1" x14ac:dyDescent="0.2">
      <c r="A11" s="8">
        <v>6</v>
      </c>
      <c r="B11" s="9" t="s">
        <v>24</v>
      </c>
      <c r="C11" s="10">
        <f t="shared" si="0"/>
        <v>5477081</v>
      </c>
      <c r="D11" s="11">
        <f>SUM(F11,H11:J11)</f>
        <v>4219298</v>
      </c>
      <c r="E11" s="18">
        <f t="shared" si="2"/>
        <v>0.77035523118975235</v>
      </c>
      <c r="F11" s="10">
        <v>3554823</v>
      </c>
      <c r="G11" s="10">
        <v>1153043</v>
      </c>
      <c r="H11" s="10">
        <v>507795</v>
      </c>
      <c r="I11" s="10">
        <v>156680</v>
      </c>
      <c r="J11" s="13">
        <v>0</v>
      </c>
      <c r="K11" s="10">
        <f t="shared" si="3"/>
        <v>1114380</v>
      </c>
      <c r="L11" s="12">
        <f t="shared" si="4"/>
        <v>0.20346239173749667</v>
      </c>
      <c r="M11" s="10">
        <v>687019</v>
      </c>
      <c r="N11" s="10">
        <v>0</v>
      </c>
      <c r="O11" s="10">
        <v>200693</v>
      </c>
      <c r="P11" s="13">
        <v>226668</v>
      </c>
      <c r="Q11" s="10">
        <v>143403</v>
      </c>
      <c r="R11" s="14">
        <f t="shared" si="5"/>
        <v>2.6182377072750979E-2</v>
      </c>
      <c r="S11" s="254"/>
      <c r="U11" s="19"/>
      <c r="W11" s="20"/>
    </row>
    <row r="12" spans="1:23" ht="16.5" customHeight="1" x14ac:dyDescent="0.2">
      <c r="A12" s="8">
        <v>7</v>
      </c>
      <c r="B12" s="9" t="s">
        <v>25</v>
      </c>
      <c r="C12" s="10">
        <f t="shared" si="0"/>
        <v>5490496.5299999993</v>
      </c>
      <c r="D12" s="11">
        <f t="shared" si="1"/>
        <v>2426914.5599999996</v>
      </c>
      <c r="E12" s="18">
        <f t="shared" si="2"/>
        <v>0.44202096235547567</v>
      </c>
      <c r="F12" s="10">
        <v>1966355</v>
      </c>
      <c r="G12" s="10">
        <v>239154.5</v>
      </c>
      <c r="H12" s="10">
        <v>446632.55</v>
      </c>
      <c r="I12" s="10">
        <v>13227.01</v>
      </c>
      <c r="J12" s="13">
        <v>700</v>
      </c>
      <c r="K12" s="10">
        <f t="shared" si="3"/>
        <v>1016461.63</v>
      </c>
      <c r="L12" s="12">
        <f t="shared" si="4"/>
        <v>0.18513109414532317</v>
      </c>
      <c r="M12" s="10">
        <v>873873</v>
      </c>
      <c r="N12" s="10">
        <v>0</v>
      </c>
      <c r="O12" s="10">
        <v>121935.63</v>
      </c>
      <c r="P12" s="13">
        <v>20653</v>
      </c>
      <c r="Q12" s="10">
        <v>2047120.3399999999</v>
      </c>
      <c r="R12" s="14">
        <f t="shared" si="5"/>
        <v>0.3728479434992012</v>
      </c>
      <c r="S12" s="254"/>
      <c r="U12" s="17"/>
    </row>
    <row r="13" spans="1:23" ht="16.5" customHeight="1" x14ac:dyDescent="0.2">
      <c r="A13" s="8">
        <v>8</v>
      </c>
      <c r="B13" s="9" t="s">
        <v>26</v>
      </c>
      <c r="C13" s="10">
        <f t="shared" si="0"/>
        <v>6192066</v>
      </c>
      <c r="D13" s="11">
        <f t="shared" si="1"/>
        <v>5953500</v>
      </c>
      <c r="E13" s="18">
        <f t="shared" si="2"/>
        <v>0.96147230988816978</v>
      </c>
      <c r="F13" s="10">
        <v>4965910</v>
      </c>
      <c r="G13" s="10">
        <v>392879</v>
      </c>
      <c r="H13" s="10">
        <v>69300</v>
      </c>
      <c r="I13" s="10">
        <v>473424</v>
      </c>
      <c r="J13" s="13">
        <v>444866</v>
      </c>
      <c r="K13" s="10">
        <f t="shared" si="3"/>
        <v>212871</v>
      </c>
      <c r="L13" s="12">
        <f t="shared" si="4"/>
        <v>3.4378025040430769E-2</v>
      </c>
      <c r="M13" s="10">
        <v>212871</v>
      </c>
      <c r="N13" s="10">
        <v>0</v>
      </c>
      <c r="O13" s="10">
        <v>0</v>
      </c>
      <c r="P13" s="13">
        <v>0</v>
      </c>
      <c r="Q13" s="10">
        <v>25695</v>
      </c>
      <c r="R13" s="14">
        <f t="shared" si="5"/>
        <v>4.1496650713994327E-3</v>
      </c>
      <c r="S13" s="254"/>
      <c r="U13" s="17"/>
    </row>
    <row r="14" spans="1:23" ht="16.5" customHeight="1" x14ac:dyDescent="0.2">
      <c r="A14" s="8">
        <v>9</v>
      </c>
      <c r="B14" s="9" t="s">
        <v>27</v>
      </c>
      <c r="C14" s="10">
        <f t="shared" si="0"/>
        <v>4897676</v>
      </c>
      <c r="D14" s="11">
        <f t="shared" si="1"/>
        <v>4523228</v>
      </c>
      <c r="E14" s="18">
        <f t="shared" si="2"/>
        <v>0.92354577967182805</v>
      </c>
      <c r="F14" s="10">
        <v>3628632</v>
      </c>
      <c r="G14" s="10">
        <v>305646</v>
      </c>
      <c r="H14" s="10">
        <v>179944</v>
      </c>
      <c r="I14" s="10">
        <v>464252</v>
      </c>
      <c r="J14" s="13">
        <v>250400</v>
      </c>
      <c r="K14" s="10">
        <f t="shared" si="3"/>
        <v>294550</v>
      </c>
      <c r="L14" s="12">
        <f t="shared" si="4"/>
        <v>6.0140768805449767E-2</v>
      </c>
      <c r="M14" s="10">
        <v>294550</v>
      </c>
      <c r="N14" s="10">
        <v>0</v>
      </c>
      <c r="O14" s="10">
        <v>0</v>
      </c>
      <c r="P14" s="13">
        <v>0</v>
      </c>
      <c r="Q14" s="10">
        <v>79898</v>
      </c>
      <c r="R14" s="14">
        <f t="shared" si="5"/>
        <v>1.6313451522722205E-2</v>
      </c>
      <c r="S14" s="254"/>
      <c r="U14" s="17"/>
    </row>
    <row r="15" spans="1:23" ht="16.5" customHeight="1" x14ac:dyDescent="0.2">
      <c r="A15" s="8">
        <v>10</v>
      </c>
      <c r="B15" s="9" t="s">
        <v>28</v>
      </c>
      <c r="C15" s="10">
        <f t="shared" si="0"/>
        <v>4165019</v>
      </c>
      <c r="D15" s="11">
        <f t="shared" si="1"/>
        <v>3187946</v>
      </c>
      <c r="E15" s="18">
        <f t="shared" si="2"/>
        <v>0.76540971361715282</v>
      </c>
      <c r="F15" s="10">
        <v>2016178</v>
      </c>
      <c r="G15" s="10">
        <v>424692</v>
      </c>
      <c r="H15" s="10">
        <v>1171768</v>
      </c>
      <c r="I15" s="10">
        <v>0</v>
      </c>
      <c r="J15" s="13">
        <v>0</v>
      </c>
      <c r="K15" s="10">
        <f t="shared" si="3"/>
        <v>114949</v>
      </c>
      <c r="L15" s="12">
        <f t="shared" si="4"/>
        <v>2.7598673619496094E-2</v>
      </c>
      <c r="M15" s="10">
        <v>114949</v>
      </c>
      <c r="N15" s="10">
        <v>0</v>
      </c>
      <c r="O15" s="10">
        <v>0</v>
      </c>
      <c r="P15" s="13">
        <v>0</v>
      </c>
      <c r="Q15" s="10">
        <v>862124</v>
      </c>
      <c r="R15" s="14">
        <f>Q15/C15</f>
        <v>0.20699161276335115</v>
      </c>
      <c r="S15" s="254"/>
      <c r="U15" s="17"/>
    </row>
    <row r="16" spans="1:23" ht="16.5" customHeight="1" x14ac:dyDescent="0.2">
      <c r="A16" s="8">
        <v>11</v>
      </c>
      <c r="B16" s="9" t="s">
        <v>29</v>
      </c>
      <c r="C16" s="10">
        <f t="shared" si="0"/>
        <v>3321117</v>
      </c>
      <c r="D16" s="11">
        <f t="shared" si="1"/>
        <v>1594122</v>
      </c>
      <c r="E16" s="18">
        <f t="shared" si="2"/>
        <v>0.47999573637423792</v>
      </c>
      <c r="F16" s="10">
        <v>739151</v>
      </c>
      <c r="G16" s="10">
        <v>0</v>
      </c>
      <c r="H16" s="10">
        <v>446145</v>
      </c>
      <c r="I16" s="10">
        <v>408826</v>
      </c>
      <c r="J16" s="13">
        <v>0</v>
      </c>
      <c r="K16" s="10">
        <f>SUM(M16,O16,P16)</f>
        <v>442018</v>
      </c>
      <c r="L16" s="12">
        <f t="shared" si="4"/>
        <v>0.13309317317035202</v>
      </c>
      <c r="M16" s="10">
        <v>318397</v>
      </c>
      <c r="N16" s="10">
        <v>125607</v>
      </c>
      <c r="O16" s="10">
        <v>25651</v>
      </c>
      <c r="P16" s="13">
        <v>97970</v>
      </c>
      <c r="Q16" s="10">
        <v>1284977</v>
      </c>
      <c r="R16" s="14">
        <f t="shared" si="5"/>
        <v>0.38691109045541006</v>
      </c>
      <c r="S16" s="254"/>
      <c r="U16" s="17"/>
    </row>
    <row r="17" spans="1:23" ht="16.5" customHeight="1" x14ac:dyDescent="0.2">
      <c r="A17" s="8">
        <v>12</v>
      </c>
      <c r="B17" s="9" t="s">
        <v>30</v>
      </c>
      <c r="C17" s="10">
        <f t="shared" si="0"/>
        <v>5096493</v>
      </c>
      <c r="D17" s="11">
        <f t="shared" si="1"/>
        <v>3904376</v>
      </c>
      <c r="E17" s="18">
        <f t="shared" si="2"/>
        <v>0.76609072160012781</v>
      </c>
      <c r="F17" s="10">
        <v>3467355</v>
      </c>
      <c r="G17" s="10">
        <v>1168949</v>
      </c>
      <c r="H17" s="10">
        <v>284867</v>
      </c>
      <c r="I17" s="10">
        <v>118617</v>
      </c>
      <c r="J17" s="13">
        <v>33537</v>
      </c>
      <c r="K17" s="10">
        <f>SUM(M17,O17,P17)</f>
        <v>766236</v>
      </c>
      <c r="L17" s="12">
        <f t="shared" si="4"/>
        <v>0.15034573774554386</v>
      </c>
      <c r="M17" s="10">
        <v>689516</v>
      </c>
      <c r="N17" s="10">
        <v>90712</v>
      </c>
      <c r="O17" s="10">
        <v>0</v>
      </c>
      <c r="P17" s="13">
        <v>76720</v>
      </c>
      <c r="Q17" s="10">
        <v>425881</v>
      </c>
      <c r="R17" s="14">
        <f t="shared" si="5"/>
        <v>8.3563540654328375E-2</v>
      </c>
      <c r="S17" s="254"/>
      <c r="U17" s="17"/>
    </row>
    <row r="18" spans="1:23" ht="16.5" customHeight="1" x14ac:dyDescent="0.2">
      <c r="A18" s="8">
        <v>13</v>
      </c>
      <c r="B18" s="9" t="s">
        <v>31</v>
      </c>
      <c r="C18" s="10">
        <f>SUM(D18,K18,Q18)</f>
        <v>5981570</v>
      </c>
      <c r="D18" s="11">
        <f>SUM(F18,H18:J18)</f>
        <v>2297261</v>
      </c>
      <c r="E18" s="18">
        <f t="shared" si="2"/>
        <v>0.38405652696532849</v>
      </c>
      <c r="F18" s="10">
        <v>1244371</v>
      </c>
      <c r="G18" s="10">
        <v>0</v>
      </c>
      <c r="H18" s="10">
        <v>127461</v>
      </c>
      <c r="I18" s="10">
        <v>912179</v>
      </c>
      <c r="J18" s="13">
        <v>13250</v>
      </c>
      <c r="K18" s="10">
        <f>SUM(M18,O18,P18)</f>
        <v>3106995</v>
      </c>
      <c r="L18" s="12">
        <f t="shared" si="4"/>
        <v>0.51942800970313818</v>
      </c>
      <c r="M18" s="10">
        <v>2853086</v>
      </c>
      <c r="N18" s="10">
        <v>1538885</v>
      </c>
      <c r="O18" s="10">
        <v>6120</v>
      </c>
      <c r="P18" s="21">
        <v>247789</v>
      </c>
      <c r="Q18" s="22">
        <v>577314</v>
      </c>
      <c r="R18" s="14">
        <f t="shared" si="5"/>
        <v>9.6515463331533366E-2</v>
      </c>
      <c r="S18" s="254"/>
      <c r="U18" s="17"/>
    </row>
    <row r="19" spans="1:23" ht="16.5" customHeight="1" x14ac:dyDescent="0.2">
      <c r="A19" s="8">
        <v>14</v>
      </c>
      <c r="B19" s="9" t="s">
        <v>32</v>
      </c>
      <c r="C19" s="10">
        <f>SUM(D19,K19,Q19)</f>
        <v>4802938</v>
      </c>
      <c r="D19" s="11">
        <f t="shared" si="1"/>
        <v>2390732</v>
      </c>
      <c r="E19" s="18">
        <f t="shared" si="2"/>
        <v>0.49776449331638262</v>
      </c>
      <c r="F19" s="10">
        <v>2109094</v>
      </c>
      <c r="G19" s="10">
        <v>778147</v>
      </c>
      <c r="H19" s="10">
        <v>185539</v>
      </c>
      <c r="I19" s="10">
        <v>66761</v>
      </c>
      <c r="J19" s="13">
        <v>29338</v>
      </c>
      <c r="K19" s="10">
        <f t="shared" si="3"/>
        <v>2110334</v>
      </c>
      <c r="L19" s="12">
        <f t="shared" si="4"/>
        <v>0.43938397705737614</v>
      </c>
      <c r="M19" s="10">
        <v>1433130</v>
      </c>
      <c r="N19" s="10">
        <v>288424</v>
      </c>
      <c r="O19" s="10">
        <v>677204</v>
      </c>
      <c r="P19" s="21">
        <v>0</v>
      </c>
      <c r="Q19" s="22">
        <v>301872</v>
      </c>
      <c r="R19" s="14">
        <f t="shared" si="5"/>
        <v>6.285152962624127E-2</v>
      </c>
      <c r="S19" s="254"/>
      <c r="U19" s="17"/>
    </row>
    <row r="20" spans="1:23" ht="16.5" customHeight="1" x14ac:dyDescent="0.2">
      <c r="A20" s="8">
        <v>15</v>
      </c>
      <c r="B20" s="9" t="s">
        <v>33</v>
      </c>
      <c r="C20" s="10">
        <f>SUM(D20,K20,Q20)</f>
        <v>2654472</v>
      </c>
      <c r="D20" s="11">
        <f t="shared" si="1"/>
        <v>2200551</v>
      </c>
      <c r="E20" s="18">
        <f t="shared" si="2"/>
        <v>0.82899763116732816</v>
      </c>
      <c r="F20" s="10">
        <v>578639</v>
      </c>
      <c r="G20" s="10">
        <v>400859</v>
      </c>
      <c r="H20" s="10">
        <v>1607780</v>
      </c>
      <c r="I20" s="10">
        <v>14132</v>
      </c>
      <c r="J20" s="21">
        <v>0</v>
      </c>
      <c r="K20" s="22">
        <f t="shared" si="3"/>
        <v>34009</v>
      </c>
      <c r="L20" s="12">
        <f>K20/C20</f>
        <v>1.2811964111883643E-2</v>
      </c>
      <c r="M20" s="10">
        <v>34009</v>
      </c>
      <c r="N20" s="10">
        <v>0</v>
      </c>
      <c r="O20" s="10">
        <v>0</v>
      </c>
      <c r="P20" s="21">
        <v>0</v>
      </c>
      <c r="Q20" s="22">
        <v>419912</v>
      </c>
      <c r="R20" s="14">
        <f t="shared" si="5"/>
        <v>0.15819040472078816</v>
      </c>
      <c r="S20" s="254"/>
      <c r="U20" s="23"/>
      <c r="W20" s="20"/>
    </row>
    <row r="21" spans="1:23" ht="37.5" customHeight="1" x14ac:dyDescent="0.2">
      <c r="A21" s="427" t="s">
        <v>34</v>
      </c>
      <c r="B21" s="428"/>
      <c r="C21" s="24">
        <f>SUM(C6:C20)</f>
        <v>364915023.65999997</v>
      </c>
      <c r="D21" s="25">
        <f>SUM(D6:D20)</f>
        <v>210909390.69</v>
      </c>
      <c r="E21" s="26">
        <f>D21/C21</f>
        <v>0.57796850503614594</v>
      </c>
      <c r="F21" s="27">
        <f t="shared" ref="F21:J21" si="6">SUM(F6:F20)</f>
        <v>133466348.8</v>
      </c>
      <c r="G21" s="27">
        <f t="shared" si="6"/>
        <v>18253866.829999998</v>
      </c>
      <c r="H21" s="27">
        <f t="shared" si="6"/>
        <v>62278109.649999999</v>
      </c>
      <c r="I21" s="27">
        <f t="shared" si="6"/>
        <v>11670841.860000001</v>
      </c>
      <c r="J21" s="28">
        <f t="shared" si="6"/>
        <v>3494090.38</v>
      </c>
      <c r="K21" s="25">
        <f>SUM(K6:K20)</f>
        <v>96059058.219999999</v>
      </c>
      <c r="L21" s="26">
        <f>K21/C21</f>
        <v>0.263236786626523</v>
      </c>
      <c r="M21" s="29">
        <f>SUM(M6:M20)</f>
        <v>74619660.520000011</v>
      </c>
      <c r="N21" s="27">
        <f>SUM(N6:N20)</f>
        <v>29599331.530000001</v>
      </c>
      <c r="O21" s="27">
        <f t="shared" ref="O21:P21" si="7">SUM(O6:O20)</f>
        <v>15624845.960000001</v>
      </c>
      <c r="P21" s="28">
        <f t="shared" si="7"/>
        <v>5814551.7400000002</v>
      </c>
      <c r="Q21" s="29">
        <f>SUM(Q6:Q20)</f>
        <v>57946574.75</v>
      </c>
      <c r="R21" s="30">
        <f>Q21/C21</f>
        <v>0.15879470833733117</v>
      </c>
      <c r="S21" s="254"/>
      <c r="U21" s="17"/>
      <c r="V21" s="47"/>
      <c r="W21" s="263"/>
    </row>
    <row r="22" spans="1:23" ht="33.75" customHeight="1" x14ac:dyDescent="0.2">
      <c r="A22" s="429" t="s">
        <v>35</v>
      </c>
      <c r="B22" s="430"/>
      <c r="C22" s="31">
        <v>31061332.029999997</v>
      </c>
      <c r="D22" s="32">
        <v>23403520.260000002</v>
      </c>
      <c r="E22" s="308">
        <f>D22/C22</f>
        <v>0.75346157844731698</v>
      </c>
      <c r="F22" s="33">
        <v>271623.7</v>
      </c>
      <c r="G22" s="33">
        <v>178812.7</v>
      </c>
      <c r="H22" s="33">
        <v>22572377.419999998</v>
      </c>
      <c r="I22" s="33">
        <v>193429</v>
      </c>
      <c r="J22" s="34">
        <v>366090.14</v>
      </c>
      <c r="K22" s="32">
        <v>1283250.8</v>
      </c>
      <c r="L22" s="308">
        <f>K22/C22</f>
        <v>4.1313450394226382E-2</v>
      </c>
      <c r="M22" s="33">
        <v>998323.05</v>
      </c>
      <c r="N22" s="33">
        <v>613918.05000000005</v>
      </c>
      <c r="O22" s="33">
        <v>34528</v>
      </c>
      <c r="P22" s="35">
        <v>250399.74999999997</v>
      </c>
      <c r="Q22" s="36">
        <v>6374560.9699999997</v>
      </c>
      <c r="R22" s="309">
        <f>Q22/C22</f>
        <v>0.20522497115845678</v>
      </c>
      <c r="S22" s="37"/>
      <c r="T22" s="16"/>
      <c r="U22" s="17"/>
      <c r="V22" s="38"/>
    </row>
    <row r="23" spans="1:23" s="42" customFormat="1" ht="12" customHeight="1" x14ac:dyDescent="0.2">
      <c r="A23" s="39"/>
      <c r="B23" s="39"/>
      <c r="C23" s="40"/>
      <c r="D23" s="40"/>
      <c r="E23" s="41"/>
      <c r="F23" s="40"/>
      <c r="G23" s="40"/>
      <c r="H23" s="40"/>
      <c r="I23" s="40"/>
      <c r="J23" s="40"/>
      <c r="K23" s="40"/>
      <c r="L23" s="40"/>
      <c r="M23" s="40"/>
      <c r="N23" s="40"/>
      <c r="O23" s="40"/>
      <c r="P23" s="40"/>
      <c r="Q23" s="40"/>
      <c r="R23" s="41"/>
      <c r="S23" s="3"/>
      <c r="T23" s="16"/>
      <c r="U23" s="17"/>
    </row>
    <row r="24" spans="1:23" s="42" customFormat="1" ht="51" customHeight="1" x14ac:dyDescent="0.2">
      <c r="A24" s="431" t="s">
        <v>36</v>
      </c>
      <c r="B24" s="432"/>
      <c r="C24" s="43">
        <f>SUM(C21:C22)</f>
        <v>395976355.68999994</v>
      </c>
      <c r="D24" s="43">
        <f>SUM(D21:D22)</f>
        <v>234312910.94999999</v>
      </c>
      <c r="E24" s="44">
        <f>D24/C24</f>
        <v>0.59173460127866262</v>
      </c>
      <c r="F24" s="43">
        <f t="shared" ref="F24:J24" si="8">SUM(F21:F22)</f>
        <v>133737972.5</v>
      </c>
      <c r="G24" s="43">
        <f t="shared" si="8"/>
        <v>18432679.529999997</v>
      </c>
      <c r="H24" s="43">
        <f t="shared" si="8"/>
        <v>84850487.069999993</v>
      </c>
      <c r="I24" s="43">
        <f t="shared" si="8"/>
        <v>11864270.860000001</v>
      </c>
      <c r="J24" s="43">
        <f t="shared" si="8"/>
        <v>3860180.52</v>
      </c>
      <c r="K24" s="43">
        <f>SUM(K21:K22)</f>
        <v>97342309.019999996</v>
      </c>
      <c r="L24" s="44">
        <f>K24/C24</f>
        <v>0.24582858956408718</v>
      </c>
      <c r="M24" s="43">
        <f>SUM(M21:M22)</f>
        <v>75617983.570000008</v>
      </c>
      <c r="N24" s="43">
        <f t="shared" ref="N24:O24" si="9">SUM(N21:N22)</f>
        <v>30213249.580000002</v>
      </c>
      <c r="O24" s="43">
        <f t="shared" si="9"/>
        <v>15659373.960000001</v>
      </c>
      <c r="P24" s="45">
        <f>SUM(P21:P22)</f>
        <v>6064951.4900000002</v>
      </c>
      <c r="Q24" s="43">
        <f>SUM(Q21:Q22)</f>
        <v>64321135.719999999</v>
      </c>
      <c r="R24" s="44">
        <f>Q24/C24</f>
        <v>0.16243680915725034</v>
      </c>
      <c r="T24" s="16"/>
      <c r="U24" s="17"/>
    </row>
    <row r="25" spans="1:23" ht="15" customHeight="1" x14ac:dyDescent="0.2">
      <c r="A25" s="46"/>
      <c r="B25" s="46"/>
      <c r="C25" s="46"/>
      <c r="D25" s="46"/>
      <c r="Q25" s="47"/>
      <c r="V25" s="42"/>
    </row>
    <row r="26" spans="1:23" x14ac:dyDescent="0.2">
      <c r="A26" s="46"/>
      <c r="B26" s="46"/>
      <c r="C26" s="46"/>
      <c r="D26" s="46"/>
    </row>
    <row r="27" spans="1:23" ht="12.95" customHeight="1" x14ac:dyDescent="0.2">
      <c r="A27" s="48"/>
      <c r="F27" s="47"/>
      <c r="P27" s="3"/>
      <c r="Q27" s="3"/>
      <c r="R27" s="3"/>
      <c r="S27" s="2"/>
      <c r="T27" s="2"/>
      <c r="U27" s="2"/>
    </row>
    <row r="28" spans="1:23" ht="13.5" customHeight="1" x14ac:dyDescent="0.2">
      <c r="D28" s="47"/>
      <c r="E28" s="47"/>
      <c r="F28" s="47"/>
      <c r="G28" s="47"/>
      <c r="H28" s="47"/>
      <c r="I28" s="47"/>
      <c r="J28" s="47"/>
      <c r="K28" s="47"/>
      <c r="L28" s="47"/>
      <c r="M28" s="47"/>
      <c r="N28" s="47"/>
      <c r="O28" s="47"/>
      <c r="P28" s="47"/>
      <c r="Q28" s="47"/>
      <c r="R28" s="47"/>
      <c r="S28" s="2"/>
      <c r="T28" s="2"/>
      <c r="U28" s="2"/>
    </row>
    <row r="29" spans="1:23" x14ac:dyDescent="0.2">
      <c r="C29" s="251"/>
      <c r="D29" s="47"/>
      <c r="E29" s="47"/>
      <c r="F29" s="47"/>
      <c r="G29" s="47"/>
      <c r="H29" s="47"/>
      <c r="I29" s="47"/>
      <c r="J29" s="47"/>
      <c r="K29" s="47"/>
      <c r="L29" s="47"/>
      <c r="M29" s="47"/>
      <c r="N29" s="47"/>
      <c r="O29" s="47"/>
      <c r="P29" s="47"/>
      <c r="Q29" s="47"/>
      <c r="R29" s="47"/>
    </row>
  </sheetData>
  <mergeCells count="19">
    <mergeCell ref="M3:N3"/>
    <mergeCell ref="O3:O4"/>
    <mergeCell ref="P3:P4"/>
    <mergeCell ref="A5:R5"/>
    <mergeCell ref="A2:A4"/>
    <mergeCell ref="B2:B4"/>
    <mergeCell ref="C2:C4"/>
    <mergeCell ref="D2:J2"/>
    <mergeCell ref="K2:P2"/>
    <mergeCell ref="Q2:R3"/>
    <mergeCell ref="D3:E3"/>
    <mergeCell ref="F3:G3"/>
    <mergeCell ref="H3:H4"/>
    <mergeCell ref="I3:I4"/>
    <mergeCell ref="A21:B21"/>
    <mergeCell ref="A22:B22"/>
    <mergeCell ref="A24:B24"/>
    <mergeCell ref="J3:J4"/>
    <mergeCell ref="K3:L3"/>
  </mergeCells>
  <pageMargins left="0.51181102362204722" right="0.31496062992125984" top="0.74803149606299213" bottom="0.74803149606299213" header="0.31496062992125984" footer="0.31496062992125984"/>
  <pageSetup paperSize="9" scale="73" firstPageNumber="3" orientation="landscape" useFirstPageNumber="1" r:id="rId1"/>
  <headerFooter>
    <oddHeader>&amp;LAugstākās izglītības finansējums</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553066"/>
  </sheetPr>
  <dimension ref="A1:V45"/>
  <sheetViews>
    <sheetView zoomScaleNormal="100" workbookViewId="0">
      <selection activeCell="A30" sqref="A30:XFD45"/>
    </sheetView>
  </sheetViews>
  <sheetFormatPr defaultColWidth="9.140625" defaultRowHeight="12.75" x14ac:dyDescent="0.2"/>
  <cols>
    <col min="1" max="1" width="6.7109375" style="2" customWidth="1"/>
    <col min="2" max="2" width="11.85546875" style="2" customWidth="1"/>
    <col min="3" max="4" width="12.42578125" style="2" customWidth="1"/>
    <col min="5" max="5" width="10.7109375" style="2" customWidth="1"/>
    <col min="6" max="6" width="11.28515625" style="2" customWidth="1"/>
    <col min="7" max="7" width="11.7109375" style="2" customWidth="1"/>
    <col min="8" max="8" width="13.140625" style="2" customWidth="1"/>
    <col min="9" max="9" width="9.85546875" style="2" customWidth="1"/>
    <col min="10" max="10" width="9.42578125" style="2" bestFit="1" customWidth="1"/>
    <col min="11" max="11" width="9.7109375" style="2" customWidth="1"/>
    <col min="12" max="12" width="9" style="2" customWidth="1"/>
    <col min="13" max="13" width="9.42578125" style="2" customWidth="1"/>
    <col min="14" max="14" width="8.28515625" style="2" customWidth="1"/>
    <col min="15" max="16" width="11.42578125" style="2" bestFit="1" customWidth="1"/>
    <col min="17" max="17" width="10.42578125" style="2" bestFit="1" customWidth="1"/>
    <col min="18" max="18" width="11.42578125" style="2" bestFit="1" customWidth="1"/>
    <col min="19" max="16384" width="9.140625" style="2"/>
  </cols>
  <sheetData>
    <row r="1" spans="1:19" ht="20.25" customHeight="1" x14ac:dyDescent="0.25">
      <c r="A1" s="1" t="s">
        <v>52</v>
      </c>
    </row>
    <row r="2" spans="1:19" ht="19.5" customHeight="1" x14ac:dyDescent="0.2">
      <c r="A2" s="446" t="s">
        <v>0</v>
      </c>
      <c r="B2" s="474" t="s">
        <v>53</v>
      </c>
      <c r="C2" s="452" t="s">
        <v>2</v>
      </c>
      <c r="D2" s="475" t="s">
        <v>3</v>
      </c>
      <c r="E2" s="456"/>
      <c r="F2" s="456"/>
      <c r="G2" s="456"/>
      <c r="H2" s="456"/>
      <c r="I2" s="456"/>
      <c r="J2" s="476"/>
      <c r="K2" s="477" t="s">
        <v>4</v>
      </c>
      <c r="L2" s="461"/>
      <c r="M2" s="458" t="s">
        <v>5</v>
      </c>
      <c r="N2" s="461"/>
    </row>
    <row r="3" spans="1:19" ht="25.5" customHeight="1" x14ac:dyDescent="0.2">
      <c r="A3" s="447"/>
      <c r="B3" s="450"/>
      <c r="C3" s="453"/>
      <c r="D3" s="479" t="s">
        <v>6</v>
      </c>
      <c r="E3" s="436"/>
      <c r="F3" s="439" t="s">
        <v>7</v>
      </c>
      <c r="G3" s="464"/>
      <c r="H3" s="439" t="s">
        <v>8</v>
      </c>
      <c r="I3" s="439" t="s">
        <v>9</v>
      </c>
      <c r="J3" s="433" t="s">
        <v>49</v>
      </c>
      <c r="K3" s="478"/>
      <c r="L3" s="463"/>
      <c r="M3" s="478"/>
      <c r="N3" s="463"/>
    </row>
    <row r="4" spans="1:19" ht="33.75" customHeight="1" x14ac:dyDescent="0.2">
      <c r="A4" s="448"/>
      <c r="B4" s="451"/>
      <c r="C4" s="454"/>
      <c r="D4" s="81" t="s">
        <v>14</v>
      </c>
      <c r="E4" s="5" t="s">
        <v>15</v>
      </c>
      <c r="F4" s="5" t="s">
        <v>16</v>
      </c>
      <c r="G4" s="6" t="s">
        <v>17</v>
      </c>
      <c r="H4" s="440"/>
      <c r="I4" s="440"/>
      <c r="J4" s="434"/>
      <c r="K4" s="81" t="s">
        <v>14</v>
      </c>
      <c r="L4" s="7" t="s">
        <v>15</v>
      </c>
      <c r="M4" s="81" t="s">
        <v>14</v>
      </c>
      <c r="N4" s="7" t="s">
        <v>15</v>
      </c>
    </row>
    <row r="5" spans="1:19" ht="15" x14ac:dyDescent="0.2">
      <c r="A5" s="469" t="s">
        <v>54</v>
      </c>
      <c r="B5" s="444"/>
      <c r="C5" s="444"/>
      <c r="D5" s="444"/>
      <c r="E5" s="444"/>
      <c r="F5" s="444"/>
      <c r="G5" s="444"/>
      <c r="H5" s="444"/>
      <c r="I5" s="444"/>
      <c r="J5" s="444"/>
      <c r="K5" s="444"/>
      <c r="L5" s="444"/>
      <c r="M5" s="444"/>
      <c r="N5" s="470"/>
    </row>
    <row r="6" spans="1:19" x14ac:dyDescent="0.2">
      <c r="A6" s="82">
        <v>1</v>
      </c>
      <c r="B6" s="83" t="s">
        <v>55</v>
      </c>
      <c r="C6" s="84">
        <f>SUM(D6,K6,M6)</f>
        <v>3717003</v>
      </c>
      <c r="D6" s="22">
        <f>SUM(F6,H6,I6,J6)</f>
        <v>3337317</v>
      </c>
      <c r="E6" s="85">
        <f>D6/C6</f>
        <v>0.89785157558387763</v>
      </c>
      <c r="F6" s="10">
        <v>2931935</v>
      </c>
      <c r="G6" s="10">
        <v>104255</v>
      </c>
      <c r="H6" s="10">
        <v>393405</v>
      </c>
      <c r="I6" s="10">
        <v>11977</v>
      </c>
      <c r="J6" s="13">
        <v>0</v>
      </c>
      <c r="K6" s="10">
        <v>0</v>
      </c>
      <c r="L6" s="14">
        <f>K6/C6</f>
        <v>0</v>
      </c>
      <c r="M6" s="10">
        <v>379686</v>
      </c>
      <c r="N6" s="86">
        <f>M6/C6</f>
        <v>0.10214842441612235</v>
      </c>
      <c r="P6" s="47"/>
      <c r="R6" s="263"/>
    </row>
    <row r="7" spans="1:19" x14ac:dyDescent="0.2">
      <c r="A7" s="8">
        <v>2</v>
      </c>
      <c r="B7" s="9" t="s">
        <v>56</v>
      </c>
      <c r="C7" s="84">
        <f t="shared" ref="C7:C12" si="0">SUM(D7,K7,M7)</f>
        <v>2110380</v>
      </c>
      <c r="D7" s="22">
        <f t="shared" ref="D7:D12" si="1">SUM(F7,H7,I7,J7)</f>
        <v>2004013</v>
      </c>
      <c r="E7" s="85">
        <f t="shared" ref="E7:E12" si="2">D7/C7</f>
        <v>0.94959817663169666</v>
      </c>
      <c r="F7" s="10">
        <v>1877787</v>
      </c>
      <c r="G7" s="10">
        <v>339539</v>
      </c>
      <c r="H7" s="10">
        <v>81114</v>
      </c>
      <c r="I7" s="10">
        <v>45112</v>
      </c>
      <c r="J7" s="13">
        <v>0</v>
      </c>
      <c r="K7" s="10">
        <v>0</v>
      </c>
      <c r="L7" s="14">
        <f t="shared" ref="L7:L12" si="3">K7/C7</f>
        <v>0</v>
      </c>
      <c r="M7" s="10">
        <v>106367</v>
      </c>
      <c r="N7" s="86">
        <f t="shared" ref="N7:N12" si="4">M7/C7</f>
        <v>5.0401823368303338E-2</v>
      </c>
      <c r="P7" s="47"/>
      <c r="R7" s="263"/>
    </row>
    <row r="8" spans="1:19" x14ac:dyDescent="0.2">
      <c r="A8" s="8">
        <v>3</v>
      </c>
      <c r="B8" s="9" t="s">
        <v>57</v>
      </c>
      <c r="C8" s="84">
        <f t="shared" si="0"/>
        <v>1766401</v>
      </c>
      <c r="D8" s="22">
        <f t="shared" si="1"/>
        <v>1682860</v>
      </c>
      <c r="E8" s="85">
        <f t="shared" si="2"/>
        <v>0.95270552949188769</v>
      </c>
      <c r="F8" s="10">
        <v>1543045</v>
      </c>
      <c r="G8" s="10">
        <v>54832</v>
      </c>
      <c r="H8" s="10">
        <v>139815</v>
      </c>
      <c r="I8" s="10">
        <v>0</v>
      </c>
      <c r="J8" s="13">
        <v>0</v>
      </c>
      <c r="K8" s="10">
        <v>0</v>
      </c>
      <c r="L8" s="14">
        <f t="shared" si="3"/>
        <v>0</v>
      </c>
      <c r="M8" s="10">
        <v>83541</v>
      </c>
      <c r="N8" s="86">
        <f t="shared" si="4"/>
        <v>4.7294470508112259E-2</v>
      </c>
      <c r="P8" s="47"/>
      <c r="R8" s="263"/>
    </row>
    <row r="9" spans="1:19" x14ac:dyDescent="0.2">
      <c r="A9" s="8">
        <v>4</v>
      </c>
      <c r="B9" s="9" t="s">
        <v>58</v>
      </c>
      <c r="C9" s="84">
        <f t="shared" si="0"/>
        <v>372157</v>
      </c>
      <c r="D9" s="22">
        <f t="shared" si="1"/>
        <v>335483</v>
      </c>
      <c r="E9" s="85">
        <f t="shared" si="2"/>
        <v>0.90145556848319397</v>
      </c>
      <c r="F9" s="10">
        <v>335201</v>
      </c>
      <c r="G9" s="10">
        <v>0</v>
      </c>
      <c r="H9" s="10">
        <v>282</v>
      </c>
      <c r="I9" s="10">
        <v>0</v>
      </c>
      <c r="J9" s="13">
        <v>0</v>
      </c>
      <c r="K9" s="10">
        <v>0</v>
      </c>
      <c r="L9" s="14">
        <f t="shared" si="3"/>
        <v>0</v>
      </c>
      <c r="M9" s="10">
        <v>36674</v>
      </c>
      <c r="N9" s="86">
        <f t="shared" si="4"/>
        <v>9.8544431516806086E-2</v>
      </c>
      <c r="P9" s="47"/>
      <c r="R9" s="263"/>
    </row>
    <row r="10" spans="1:19" x14ac:dyDescent="0.2">
      <c r="A10" s="8">
        <v>5</v>
      </c>
      <c r="B10" s="9" t="s">
        <v>59</v>
      </c>
      <c r="C10" s="84">
        <f t="shared" si="0"/>
        <v>1407508</v>
      </c>
      <c r="D10" s="22">
        <f t="shared" si="1"/>
        <v>1395637</v>
      </c>
      <c r="E10" s="85">
        <f t="shared" si="2"/>
        <v>0.99156594491825267</v>
      </c>
      <c r="F10" s="10">
        <v>1166869</v>
      </c>
      <c r="G10" s="10">
        <v>78795</v>
      </c>
      <c r="H10" s="10">
        <v>169875</v>
      </c>
      <c r="I10" s="10">
        <v>0</v>
      </c>
      <c r="J10" s="13">
        <v>58893</v>
      </c>
      <c r="K10" s="10">
        <v>0</v>
      </c>
      <c r="L10" s="14">
        <f t="shared" si="3"/>
        <v>0</v>
      </c>
      <c r="M10" s="10">
        <v>11871</v>
      </c>
      <c r="N10" s="86">
        <f t="shared" si="4"/>
        <v>8.4340550817473148E-3</v>
      </c>
      <c r="P10" s="47"/>
      <c r="R10" s="263"/>
    </row>
    <row r="11" spans="1:19" x14ac:dyDescent="0.2">
      <c r="A11" s="8">
        <v>6</v>
      </c>
      <c r="B11" s="9" t="s">
        <v>60</v>
      </c>
      <c r="C11" s="84">
        <f t="shared" si="0"/>
        <v>996815</v>
      </c>
      <c r="D11" s="22">
        <f>SUM(F11,H11,I11,J11)</f>
        <v>984164</v>
      </c>
      <c r="E11" s="85">
        <f t="shared" si="2"/>
        <v>0.98730857782035786</v>
      </c>
      <c r="F11" s="10">
        <v>862602</v>
      </c>
      <c r="G11" s="10">
        <v>0</v>
      </c>
      <c r="H11" s="10">
        <v>111565</v>
      </c>
      <c r="I11" s="10">
        <v>0</v>
      </c>
      <c r="J11" s="13">
        <v>9997</v>
      </c>
      <c r="K11" s="10">
        <v>0</v>
      </c>
      <c r="L11" s="14">
        <f t="shared" si="3"/>
        <v>0</v>
      </c>
      <c r="M11" s="10">
        <v>12651</v>
      </c>
      <c r="N11" s="86">
        <f t="shared" si="4"/>
        <v>1.269142217964216E-2</v>
      </c>
      <c r="P11" s="47"/>
      <c r="R11" s="263"/>
    </row>
    <row r="12" spans="1:19" x14ac:dyDescent="0.2">
      <c r="A12" s="82">
        <v>7</v>
      </c>
      <c r="B12" s="9" t="s">
        <v>61</v>
      </c>
      <c r="C12" s="84">
        <f t="shared" si="0"/>
        <v>1166561</v>
      </c>
      <c r="D12" s="22">
        <f t="shared" si="1"/>
        <v>1085723</v>
      </c>
      <c r="E12" s="85">
        <f t="shared" si="2"/>
        <v>0.93070400947742982</v>
      </c>
      <c r="F12" s="10">
        <v>932491</v>
      </c>
      <c r="G12" s="10">
        <v>34520</v>
      </c>
      <c r="H12" s="10">
        <v>27648</v>
      </c>
      <c r="I12" s="10">
        <v>125584</v>
      </c>
      <c r="J12" s="10">
        <v>0</v>
      </c>
      <c r="K12" s="87">
        <v>0</v>
      </c>
      <c r="L12" s="14">
        <f t="shared" si="3"/>
        <v>0</v>
      </c>
      <c r="M12" s="10">
        <v>80838</v>
      </c>
      <c r="N12" s="86">
        <f t="shared" si="4"/>
        <v>6.9295990522570183E-2</v>
      </c>
      <c r="P12" s="47"/>
      <c r="R12" s="263"/>
    </row>
    <row r="13" spans="1:19" ht="27.75" customHeight="1" x14ac:dyDescent="0.2">
      <c r="A13" s="467" t="s">
        <v>62</v>
      </c>
      <c r="B13" s="468"/>
      <c r="C13" s="24">
        <f>SUM(C6:C12)</f>
        <v>11536825</v>
      </c>
      <c r="D13" s="25">
        <f>SUM(D6:D12)</f>
        <v>10825197</v>
      </c>
      <c r="E13" s="88">
        <f>D13/C13</f>
        <v>0.93831682460295618</v>
      </c>
      <c r="F13" s="89">
        <f t="shared" ref="F13:K13" si="5">SUM(F6:F12)</f>
        <v>9649930</v>
      </c>
      <c r="G13" s="89">
        <f t="shared" si="5"/>
        <v>611941</v>
      </c>
      <c r="H13" s="89">
        <f t="shared" si="5"/>
        <v>923704</v>
      </c>
      <c r="I13" s="89">
        <f t="shared" si="5"/>
        <v>182673</v>
      </c>
      <c r="J13" s="28">
        <f t="shared" si="5"/>
        <v>68890</v>
      </c>
      <c r="K13" s="90">
        <f t="shared" si="5"/>
        <v>0</v>
      </c>
      <c r="L13" s="91">
        <f>K13/C13</f>
        <v>0</v>
      </c>
      <c r="M13" s="90">
        <f>SUM(M6:M12)</f>
        <v>711628</v>
      </c>
      <c r="N13" s="91">
        <f>M13/C13</f>
        <v>6.1683175397043814E-2</v>
      </c>
      <c r="P13" s="47"/>
      <c r="R13" s="263"/>
      <c r="S13" s="47"/>
    </row>
    <row r="14" spans="1:19" ht="18.75" customHeight="1" x14ac:dyDescent="0.2">
      <c r="A14" s="471" t="s">
        <v>63</v>
      </c>
      <c r="B14" s="472"/>
      <c r="C14" s="472"/>
      <c r="D14" s="472"/>
      <c r="E14" s="472"/>
      <c r="F14" s="472"/>
      <c r="G14" s="472"/>
      <c r="H14" s="472"/>
      <c r="I14" s="472"/>
      <c r="J14" s="472"/>
      <c r="K14" s="472"/>
      <c r="L14" s="472"/>
      <c r="M14" s="472"/>
      <c r="N14" s="473"/>
      <c r="P14" s="47"/>
      <c r="R14" s="263"/>
    </row>
    <row r="15" spans="1:19" x14ac:dyDescent="0.2">
      <c r="A15" s="82">
        <v>1</v>
      </c>
      <c r="B15" s="83" t="s">
        <v>64</v>
      </c>
      <c r="C15" s="92">
        <f>SUM(D15,K15,M15)</f>
        <v>1419232</v>
      </c>
      <c r="D15" s="93">
        <f>SUM(F15,H15,I15,J15)</f>
        <v>1419232</v>
      </c>
      <c r="E15" s="94">
        <f>D15/C15</f>
        <v>1</v>
      </c>
      <c r="F15" s="93">
        <v>1051234</v>
      </c>
      <c r="G15" s="93">
        <v>12490</v>
      </c>
      <c r="H15" s="93">
        <v>106291</v>
      </c>
      <c r="I15" s="93">
        <v>259895</v>
      </c>
      <c r="J15" s="95">
        <v>1812</v>
      </c>
      <c r="K15" s="93">
        <v>0</v>
      </c>
      <c r="L15" s="96">
        <f>K15/C15</f>
        <v>0</v>
      </c>
      <c r="M15" s="93">
        <v>0</v>
      </c>
      <c r="N15" s="96">
        <f>M15/C15</f>
        <v>0</v>
      </c>
      <c r="P15" s="47"/>
      <c r="R15" s="263"/>
    </row>
    <row r="16" spans="1:19" x14ac:dyDescent="0.2">
      <c r="A16" s="8">
        <v>2</v>
      </c>
      <c r="B16" s="9" t="s">
        <v>65</v>
      </c>
      <c r="C16" s="84">
        <f>SUM(D16,K16,M16)</f>
        <v>1604538</v>
      </c>
      <c r="D16" s="10">
        <f t="shared" ref="D16:D22" si="6">SUM(F16,H16,I16,J16)</f>
        <v>1604538</v>
      </c>
      <c r="E16" s="94">
        <f t="shared" ref="E16:E23" si="7">D16/C16</f>
        <v>1</v>
      </c>
      <c r="F16" s="10">
        <v>1530813</v>
      </c>
      <c r="G16" s="10">
        <v>0</v>
      </c>
      <c r="H16" s="10">
        <v>60953</v>
      </c>
      <c r="I16" s="10">
        <v>12772</v>
      </c>
      <c r="J16" s="13">
        <v>0</v>
      </c>
      <c r="K16" s="10">
        <v>0</v>
      </c>
      <c r="L16" s="96">
        <f t="shared" ref="L16:L23" si="8">K16/C16</f>
        <v>0</v>
      </c>
      <c r="M16" s="10">
        <v>0</v>
      </c>
      <c r="N16" s="96">
        <f t="shared" ref="N16:N23" si="9">M16/C16</f>
        <v>0</v>
      </c>
      <c r="P16" s="47"/>
      <c r="R16" s="263"/>
    </row>
    <row r="17" spans="1:22" x14ac:dyDescent="0.2">
      <c r="A17" s="8">
        <v>3</v>
      </c>
      <c r="B17" s="9" t="s">
        <v>66</v>
      </c>
      <c r="C17" s="84">
        <f t="shared" ref="C17:C22" si="10">SUM(D17,K17,M17)</f>
        <v>819088.02999999991</v>
      </c>
      <c r="D17" s="10">
        <f t="shared" si="6"/>
        <v>819088.02999999991</v>
      </c>
      <c r="E17" s="94">
        <f t="shared" si="7"/>
        <v>1</v>
      </c>
      <c r="F17" s="10">
        <v>311236</v>
      </c>
      <c r="G17" s="10">
        <v>3980</v>
      </c>
      <c r="H17" s="10">
        <v>441174.92</v>
      </c>
      <c r="I17" s="10">
        <v>42672</v>
      </c>
      <c r="J17" s="13">
        <v>24005.11</v>
      </c>
      <c r="K17" s="10">
        <v>0</v>
      </c>
      <c r="L17" s="96">
        <f t="shared" si="8"/>
        <v>0</v>
      </c>
      <c r="M17" s="10">
        <v>0</v>
      </c>
      <c r="N17" s="96">
        <f t="shared" si="9"/>
        <v>0</v>
      </c>
      <c r="P17" s="47"/>
      <c r="R17" s="263"/>
    </row>
    <row r="18" spans="1:22" x14ac:dyDescent="0.2">
      <c r="A18" s="82">
        <v>4</v>
      </c>
      <c r="B18" s="9" t="s">
        <v>67</v>
      </c>
      <c r="C18" s="84">
        <f>SUM(D18,K18,M18)</f>
        <v>1732977</v>
      </c>
      <c r="D18" s="10">
        <f t="shared" si="6"/>
        <v>1732977</v>
      </c>
      <c r="E18" s="94">
        <f t="shared" si="7"/>
        <v>1</v>
      </c>
      <c r="F18" s="10">
        <v>1728198</v>
      </c>
      <c r="G18" s="10">
        <v>0</v>
      </c>
      <c r="H18" s="10">
        <v>3500</v>
      </c>
      <c r="I18" s="10">
        <v>0</v>
      </c>
      <c r="J18" s="13">
        <v>1279</v>
      </c>
      <c r="K18" s="10">
        <v>0</v>
      </c>
      <c r="L18" s="96">
        <f t="shared" si="8"/>
        <v>0</v>
      </c>
      <c r="M18" s="10">
        <v>0</v>
      </c>
      <c r="N18" s="96">
        <f t="shared" si="9"/>
        <v>0</v>
      </c>
      <c r="P18" s="47"/>
      <c r="R18" s="263"/>
    </row>
    <row r="19" spans="1:22" x14ac:dyDescent="0.2">
      <c r="A19" s="8">
        <v>5</v>
      </c>
      <c r="B19" s="9" t="s">
        <v>68</v>
      </c>
      <c r="C19" s="84">
        <f>SUM(D19,K19,M19)</f>
        <v>312867.14999999997</v>
      </c>
      <c r="D19" s="10">
        <f t="shared" si="6"/>
        <v>312867.14999999997</v>
      </c>
      <c r="E19" s="94">
        <f t="shared" si="7"/>
        <v>1</v>
      </c>
      <c r="F19" s="10">
        <v>234857</v>
      </c>
      <c r="G19" s="10">
        <v>0</v>
      </c>
      <c r="H19" s="10">
        <v>27423.98</v>
      </c>
      <c r="I19" s="10">
        <v>0</v>
      </c>
      <c r="J19" s="13">
        <v>50586.17</v>
      </c>
      <c r="K19" s="10">
        <v>0</v>
      </c>
      <c r="L19" s="96">
        <f t="shared" si="8"/>
        <v>0</v>
      </c>
      <c r="M19" s="10">
        <v>0</v>
      </c>
      <c r="N19" s="96">
        <f t="shared" si="9"/>
        <v>0</v>
      </c>
      <c r="P19" s="47"/>
      <c r="R19" s="263"/>
    </row>
    <row r="20" spans="1:22" x14ac:dyDescent="0.2">
      <c r="A20" s="82">
        <v>6</v>
      </c>
      <c r="B20" s="9" t="s">
        <v>69</v>
      </c>
      <c r="C20" s="84">
        <f t="shared" si="10"/>
        <v>880350</v>
      </c>
      <c r="D20" s="10">
        <f t="shared" si="6"/>
        <v>880350</v>
      </c>
      <c r="E20" s="94">
        <f t="shared" si="7"/>
        <v>1</v>
      </c>
      <c r="F20" s="10">
        <v>876498</v>
      </c>
      <c r="G20" s="10">
        <v>0</v>
      </c>
      <c r="H20" s="10">
        <v>3645</v>
      </c>
      <c r="I20" s="10">
        <v>0</v>
      </c>
      <c r="J20" s="13">
        <v>207</v>
      </c>
      <c r="K20" s="10">
        <v>0</v>
      </c>
      <c r="L20" s="96">
        <f t="shared" si="8"/>
        <v>0</v>
      </c>
      <c r="M20" s="10">
        <v>0</v>
      </c>
      <c r="N20" s="96">
        <f t="shared" si="9"/>
        <v>0</v>
      </c>
      <c r="P20" s="47"/>
      <c r="R20" s="263"/>
    </row>
    <row r="21" spans="1:22" x14ac:dyDescent="0.2">
      <c r="A21" s="8">
        <v>7</v>
      </c>
      <c r="B21" s="9" t="s">
        <v>70</v>
      </c>
      <c r="C21" s="84">
        <f t="shared" si="10"/>
        <v>4907887</v>
      </c>
      <c r="D21" s="10">
        <f>SUM(F21,H21,I21,J21)</f>
        <v>4789401</v>
      </c>
      <c r="E21" s="94">
        <f t="shared" si="7"/>
        <v>0.97585804237139118</v>
      </c>
      <c r="F21" s="10">
        <v>4529807</v>
      </c>
      <c r="G21" s="10">
        <v>0</v>
      </c>
      <c r="H21" s="10">
        <v>0</v>
      </c>
      <c r="I21" s="10">
        <v>259594</v>
      </c>
      <c r="J21" s="13">
        <v>0</v>
      </c>
      <c r="K21" s="10">
        <v>0</v>
      </c>
      <c r="L21" s="96">
        <f t="shared" si="8"/>
        <v>0</v>
      </c>
      <c r="M21" s="10">
        <v>118486</v>
      </c>
      <c r="N21" s="96">
        <f t="shared" si="9"/>
        <v>2.4141957628608809E-2</v>
      </c>
      <c r="P21" s="47"/>
      <c r="R21" s="263"/>
    </row>
    <row r="22" spans="1:22" x14ac:dyDescent="0.2">
      <c r="A22" s="8">
        <v>8</v>
      </c>
      <c r="B22" s="9" t="s">
        <v>71</v>
      </c>
      <c r="C22" s="84">
        <f t="shared" si="10"/>
        <v>361119</v>
      </c>
      <c r="D22" s="10">
        <f t="shared" si="6"/>
        <v>361119</v>
      </c>
      <c r="E22" s="94">
        <f t="shared" si="7"/>
        <v>1</v>
      </c>
      <c r="F22" s="10">
        <v>332398</v>
      </c>
      <c r="G22" s="10">
        <v>0</v>
      </c>
      <c r="H22" s="10">
        <v>28721</v>
      </c>
      <c r="I22" s="10">
        <v>0</v>
      </c>
      <c r="J22" s="13">
        <v>0</v>
      </c>
      <c r="K22" s="10">
        <v>0</v>
      </c>
      <c r="L22" s="96">
        <f t="shared" si="8"/>
        <v>0</v>
      </c>
      <c r="M22" s="10">
        <v>0</v>
      </c>
      <c r="N22" s="96">
        <f t="shared" si="9"/>
        <v>0</v>
      </c>
      <c r="P22" s="47"/>
      <c r="R22" s="263"/>
    </row>
    <row r="23" spans="1:22" x14ac:dyDescent="0.2">
      <c r="A23" s="8">
        <v>9</v>
      </c>
      <c r="B23" s="9" t="s">
        <v>72</v>
      </c>
      <c r="C23" s="84">
        <f>SUM(D23,K23,M23)</f>
        <v>5001149</v>
      </c>
      <c r="D23" s="10">
        <f>SUM(F23,H23,I23,J23)</f>
        <v>4748994</v>
      </c>
      <c r="E23" s="94">
        <f t="shared" si="7"/>
        <v>0.94958058638124954</v>
      </c>
      <c r="F23" s="10">
        <v>4717095</v>
      </c>
      <c r="G23" s="10">
        <v>0</v>
      </c>
      <c r="H23" s="10">
        <v>0</v>
      </c>
      <c r="I23" s="10">
        <v>0</v>
      </c>
      <c r="J23" s="13">
        <v>31899</v>
      </c>
      <c r="K23" s="10">
        <v>0</v>
      </c>
      <c r="L23" s="96">
        <f t="shared" si="8"/>
        <v>0</v>
      </c>
      <c r="M23" s="10">
        <v>252155</v>
      </c>
      <c r="N23" s="96">
        <f t="shared" si="9"/>
        <v>5.0419413618750408E-2</v>
      </c>
      <c r="P23" s="47"/>
      <c r="R23" s="263"/>
    </row>
    <row r="24" spans="1:22" ht="23.25" customHeight="1" x14ac:dyDescent="0.2">
      <c r="A24" s="467" t="s">
        <v>73</v>
      </c>
      <c r="B24" s="468"/>
      <c r="C24" s="24">
        <f>SUM(C15:C23)</f>
        <v>17039207.18</v>
      </c>
      <c r="D24" s="25">
        <f>SUM(D15:D23)</f>
        <v>16668566.18</v>
      </c>
      <c r="E24" s="97">
        <f>D24/C24</f>
        <v>0.97824775553905785</v>
      </c>
      <c r="F24" s="27">
        <f>SUM(F15:F23)</f>
        <v>15312136</v>
      </c>
      <c r="G24" s="27">
        <f t="shared" ref="G24" si="11">SUM(G15:G23)</f>
        <v>16470</v>
      </c>
      <c r="H24" s="27">
        <f>SUM(H15:H23)</f>
        <v>671708.89999999991</v>
      </c>
      <c r="I24" s="27">
        <f>SUM(I15:I23)</f>
        <v>574933</v>
      </c>
      <c r="J24" s="98">
        <f>SUM(J15:J23)</f>
        <v>109788.28</v>
      </c>
      <c r="K24" s="25">
        <f>SUM(K15:K23)</f>
        <v>0</v>
      </c>
      <c r="L24" s="99">
        <f>K24/C24</f>
        <v>0</v>
      </c>
      <c r="M24" s="25">
        <f>SUM(M15:M23)</f>
        <v>370641</v>
      </c>
      <c r="N24" s="99">
        <f>M24/C24</f>
        <v>2.1752244460942108E-2</v>
      </c>
      <c r="O24" s="47"/>
      <c r="P24" s="47"/>
      <c r="R24" s="263"/>
    </row>
    <row r="25" spans="1:22" ht="36.75" customHeight="1" x14ac:dyDescent="0.2">
      <c r="A25" s="467" t="s">
        <v>74</v>
      </c>
      <c r="B25" s="468"/>
      <c r="C25" s="24">
        <f>SUM(C13,C24)</f>
        <v>28576032.18</v>
      </c>
      <c r="D25" s="25">
        <f>SUM(D13,D24)</f>
        <v>27493763.18</v>
      </c>
      <c r="E25" s="97">
        <f>D25/C25</f>
        <v>0.96212668738673013</v>
      </c>
      <c r="F25" s="27">
        <f t="shared" ref="F25:H25" si="12">SUM(F13,F24)</f>
        <v>24962066</v>
      </c>
      <c r="G25" s="27">
        <f t="shared" si="12"/>
        <v>628411</v>
      </c>
      <c r="H25" s="27">
        <f t="shared" si="12"/>
        <v>1595412.9</v>
      </c>
      <c r="I25" s="27">
        <f>SUM(I13,I24)</f>
        <v>757606</v>
      </c>
      <c r="J25" s="98">
        <f>SUM(J13,J24)</f>
        <v>178678.28</v>
      </c>
      <c r="K25" s="25">
        <f>SUM(K13,K24)</f>
        <v>0</v>
      </c>
      <c r="L25" s="147">
        <f>K25/C25</f>
        <v>0</v>
      </c>
      <c r="M25" s="25">
        <f>SUM(M13,M24)</f>
        <v>1082269</v>
      </c>
      <c r="N25" s="99">
        <f>M25/C25</f>
        <v>3.7873312613269879E-2</v>
      </c>
      <c r="O25" s="100"/>
      <c r="P25" s="47"/>
      <c r="R25" s="263"/>
      <c r="S25" s="47"/>
      <c r="T25" s="47"/>
    </row>
    <row r="26" spans="1:22" ht="30" customHeight="1" x14ac:dyDescent="0.2">
      <c r="A26" s="465" t="s">
        <v>75</v>
      </c>
      <c r="B26" s="466"/>
      <c r="C26" s="31">
        <v>6653276</v>
      </c>
      <c r="D26" s="32">
        <v>6277645</v>
      </c>
      <c r="E26" s="148">
        <f>D26/C26</f>
        <v>0.94354194835747085</v>
      </c>
      <c r="F26" s="33">
        <v>0</v>
      </c>
      <c r="G26" s="33">
        <v>0</v>
      </c>
      <c r="H26" s="33">
        <v>5142247</v>
      </c>
      <c r="I26" s="33">
        <v>0</v>
      </c>
      <c r="J26" s="34">
        <v>1135398</v>
      </c>
      <c r="K26" s="32">
        <v>13345</v>
      </c>
      <c r="L26" s="149">
        <f>K26/C26</f>
        <v>2.0057788073123677E-3</v>
      </c>
      <c r="M26" s="32">
        <v>362286</v>
      </c>
      <c r="N26" s="149">
        <f>M26/C26</f>
        <v>5.4452272835216815E-2</v>
      </c>
      <c r="O26" s="100"/>
      <c r="P26" s="47"/>
      <c r="R26" s="263"/>
    </row>
    <row r="27" spans="1:22" s="42" customFormat="1" ht="12" customHeight="1" x14ac:dyDescent="0.2">
      <c r="A27" s="39"/>
      <c r="B27" s="39"/>
      <c r="C27" s="40"/>
      <c r="D27" s="40"/>
      <c r="E27" s="41"/>
      <c r="F27" s="40"/>
      <c r="G27" s="40"/>
      <c r="H27" s="40"/>
      <c r="I27" s="40"/>
      <c r="J27" s="40"/>
      <c r="K27" s="40"/>
      <c r="L27" s="40"/>
      <c r="M27" s="40"/>
      <c r="N27" s="41"/>
    </row>
    <row r="28" spans="1:22" s="42" customFormat="1" ht="34.5" customHeight="1" x14ac:dyDescent="0.2">
      <c r="A28" s="431" t="s">
        <v>76</v>
      </c>
      <c r="B28" s="432"/>
      <c r="C28" s="43">
        <f>SUM(C25:C26)</f>
        <v>35229308.18</v>
      </c>
      <c r="D28" s="43">
        <f>SUM(D25:D26)</f>
        <v>33771408.18</v>
      </c>
      <c r="E28" s="44">
        <f>D28/C28</f>
        <v>0.95861684275629166</v>
      </c>
      <c r="F28" s="43">
        <f>SUM(F25:F26)</f>
        <v>24962066</v>
      </c>
      <c r="G28" s="43">
        <f t="shared" ref="G28:K28" si="13">SUM(G25:G26)</f>
        <v>628411</v>
      </c>
      <c r="H28" s="43">
        <f t="shared" si="13"/>
        <v>6737659.9000000004</v>
      </c>
      <c r="I28" s="43">
        <f t="shared" si="13"/>
        <v>757606</v>
      </c>
      <c r="J28" s="43">
        <f t="shared" si="13"/>
        <v>1314076.28</v>
      </c>
      <c r="K28" s="43">
        <f t="shared" si="13"/>
        <v>13345</v>
      </c>
      <c r="L28" s="44">
        <f>K28/C28</f>
        <v>3.788039189363383E-4</v>
      </c>
      <c r="M28" s="43">
        <f>SUM(M25:M26)</f>
        <v>1444555</v>
      </c>
      <c r="N28" s="44">
        <f>M28/C28</f>
        <v>4.1004353324771987E-2</v>
      </c>
      <c r="O28" s="101"/>
    </row>
    <row r="29" spans="1:22" x14ac:dyDescent="0.2">
      <c r="A29" s="46"/>
      <c r="F29" s="102"/>
      <c r="G29" s="102"/>
      <c r="H29" s="102"/>
      <c r="I29" s="102"/>
      <c r="J29" s="102"/>
      <c r="K29" s="102"/>
      <c r="L29" s="102"/>
      <c r="M29" s="102"/>
      <c r="O29" s="42"/>
      <c r="P29" s="103"/>
      <c r="Q29" s="104"/>
      <c r="R29" s="104"/>
      <c r="S29" s="104"/>
      <c r="T29" s="104"/>
      <c r="U29" s="104"/>
      <c r="V29" s="104"/>
    </row>
    <row r="30" spans="1:22" ht="12.75" customHeight="1" x14ac:dyDescent="0.2">
      <c r="C30" s="20"/>
      <c r="F30" s="102"/>
      <c r="G30" s="102"/>
      <c r="H30" s="102"/>
      <c r="I30" s="102"/>
      <c r="J30" s="102"/>
      <c r="K30" s="102"/>
      <c r="L30" s="102"/>
      <c r="M30" s="102"/>
      <c r="O30" s="42"/>
      <c r="P30" s="104"/>
      <c r="Q30" s="103"/>
      <c r="R30" s="103"/>
      <c r="S30" s="104"/>
      <c r="T30" s="104"/>
      <c r="U30" s="104"/>
      <c r="V30" s="104"/>
    </row>
    <row r="31" spans="1:22" ht="15" customHeight="1" x14ac:dyDescent="0.2">
      <c r="A31" s="264"/>
      <c r="B31" s="264"/>
      <c r="C31" s="264"/>
      <c r="D31" s="264"/>
      <c r="E31" s="264"/>
      <c r="F31" s="264"/>
      <c r="G31" s="264"/>
      <c r="H31" s="264"/>
      <c r="I31" s="264"/>
      <c r="J31" s="264"/>
      <c r="K31" s="264"/>
      <c r="L31" s="264"/>
      <c r="M31" s="264"/>
      <c r="N31" s="264"/>
      <c r="O31" s="42"/>
    </row>
    <row r="32" spans="1:22" x14ac:dyDescent="0.2">
      <c r="A32" s="264"/>
      <c r="B32" s="264"/>
      <c r="C32" s="264"/>
      <c r="D32" s="264"/>
      <c r="E32" s="100"/>
      <c r="F32" s="264"/>
      <c r="G32" s="264"/>
      <c r="H32" s="264"/>
      <c r="I32" s="264"/>
      <c r="J32" s="264"/>
      <c r="K32" s="264"/>
      <c r="L32" s="264"/>
      <c r="M32" s="264"/>
      <c r="N32" s="264"/>
    </row>
    <row r="33" spans="1:14" x14ac:dyDescent="0.2">
      <c r="A33" s="264"/>
      <c r="B33" s="264"/>
      <c r="C33" s="264"/>
      <c r="D33" s="264"/>
      <c r="E33" s="264"/>
      <c r="F33" s="264"/>
      <c r="G33" s="264"/>
      <c r="H33" s="264"/>
      <c r="I33" s="264"/>
      <c r="J33" s="264"/>
      <c r="K33" s="264"/>
      <c r="L33" s="264"/>
      <c r="M33" s="264"/>
      <c r="N33" s="264"/>
    </row>
    <row r="34" spans="1:14" x14ac:dyDescent="0.2">
      <c r="A34" s="264"/>
      <c r="B34" s="264"/>
      <c r="C34" s="264"/>
      <c r="D34" s="264"/>
      <c r="E34" s="264"/>
      <c r="F34" s="264"/>
      <c r="G34" s="264"/>
      <c r="H34" s="264"/>
      <c r="I34" s="264"/>
      <c r="J34" s="264"/>
      <c r="K34" s="264"/>
      <c r="L34" s="264"/>
      <c r="M34" s="264"/>
      <c r="N34" s="264"/>
    </row>
    <row r="35" spans="1:14" x14ac:dyDescent="0.2">
      <c r="A35" s="264"/>
      <c r="B35" s="264"/>
      <c r="C35" s="100"/>
      <c r="D35" s="264"/>
      <c r="E35" s="264"/>
      <c r="F35" s="264"/>
      <c r="G35" s="264"/>
      <c r="H35" s="264"/>
      <c r="I35" s="264"/>
      <c r="J35" s="264"/>
      <c r="K35" s="264"/>
      <c r="L35" s="264"/>
      <c r="M35" s="264"/>
      <c r="N35" s="264"/>
    </row>
    <row r="37" spans="1:14" x14ac:dyDescent="0.2">
      <c r="C37" s="265"/>
      <c r="D37" s="265"/>
      <c r="E37" s="265"/>
      <c r="F37" s="265"/>
      <c r="G37" s="265"/>
      <c r="H37" s="265"/>
      <c r="I37" s="265"/>
      <c r="J37" s="265"/>
      <c r="K37" s="265"/>
      <c r="L37" s="265"/>
      <c r="M37" s="265"/>
      <c r="N37" s="265"/>
    </row>
    <row r="38" spans="1:14" x14ac:dyDescent="0.2">
      <c r="C38" s="263"/>
      <c r="D38" s="263"/>
      <c r="E38" s="263"/>
      <c r="F38" s="263"/>
      <c r="G38" s="263"/>
      <c r="H38" s="263"/>
      <c r="I38" s="263"/>
      <c r="J38" s="263"/>
      <c r="K38" s="263"/>
      <c r="L38" s="263"/>
      <c r="M38" s="263"/>
      <c r="N38" s="263"/>
    </row>
    <row r="39" spans="1:14" x14ac:dyDescent="0.2">
      <c r="C39" s="265"/>
    </row>
    <row r="40" spans="1:14" x14ac:dyDescent="0.2">
      <c r="C40" s="265"/>
      <c r="D40" s="265"/>
      <c r="E40" s="265"/>
      <c r="F40" s="265"/>
      <c r="G40" s="265"/>
      <c r="H40" s="265"/>
      <c r="I40" s="265"/>
      <c r="J40" s="265"/>
      <c r="K40" s="265"/>
      <c r="L40" s="265"/>
      <c r="M40" s="265"/>
      <c r="N40" s="265"/>
    </row>
    <row r="44" spans="1:14" x14ac:dyDescent="0.2">
      <c r="F44" s="38"/>
    </row>
    <row r="45" spans="1:14" x14ac:dyDescent="0.2">
      <c r="F45" s="47"/>
    </row>
  </sheetData>
  <mergeCells count="18">
    <mergeCell ref="J3:J4"/>
    <mergeCell ref="A5:N5"/>
    <mergeCell ref="A13:B13"/>
    <mergeCell ref="A14:N14"/>
    <mergeCell ref="A24:B24"/>
    <mergeCell ref="A2:A4"/>
    <mergeCell ref="B2:B4"/>
    <mergeCell ref="C2:C4"/>
    <mergeCell ref="D2:J2"/>
    <mergeCell ref="K2:L3"/>
    <mergeCell ref="M2:N3"/>
    <mergeCell ref="D3:E3"/>
    <mergeCell ref="F3:G3"/>
    <mergeCell ref="H3:H4"/>
    <mergeCell ref="I3:I4"/>
    <mergeCell ref="A26:B26"/>
    <mergeCell ref="A28:B28"/>
    <mergeCell ref="A25:B25"/>
  </mergeCells>
  <pageMargins left="0.51181102362204722" right="0.31496062992125984" top="0.74803149606299213" bottom="0.74803149606299213" header="0.31496062992125984" footer="0.31496062992125984"/>
  <pageSetup paperSize="9" scale="95" firstPageNumber="3" orientation="landscape" useFirstPageNumber="1" r:id="rId1"/>
  <headerFooter>
    <oddHeader>&amp;LAugstākās izglītības finansējums</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838D8-C50B-46BA-BB26-F254AB634CFA}">
  <sheetPr>
    <tabColor rgb="FF553066"/>
  </sheetPr>
  <dimension ref="A1:I21"/>
  <sheetViews>
    <sheetView workbookViewId="0">
      <selection activeCell="H19" sqref="H19"/>
    </sheetView>
  </sheetViews>
  <sheetFormatPr defaultRowHeight="15" x14ac:dyDescent="0.25"/>
  <cols>
    <col min="1" max="1" width="4.5703125" customWidth="1"/>
    <col min="2" max="2" width="19.42578125" bestFit="1" customWidth="1"/>
    <col min="3" max="3" width="10.28515625" customWidth="1"/>
    <col min="4" max="4" width="9.85546875" customWidth="1"/>
    <col min="5" max="5" width="10" customWidth="1"/>
    <col min="6" max="6" width="9.7109375" customWidth="1"/>
    <col min="7" max="8" width="10.140625" customWidth="1"/>
    <col min="9" max="9" width="18.42578125" customWidth="1"/>
  </cols>
  <sheetData>
    <row r="1" spans="1:9" ht="20.25" customHeight="1" x14ac:dyDescent="0.25">
      <c r="A1" s="250" t="s">
        <v>124</v>
      </c>
    </row>
    <row r="2" spans="1:9" x14ac:dyDescent="0.25">
      <c r="A2" s="250"/>
    </row>
    <row r="3" spans="1:9" ht="29.25" customHeight="1" x14ac:dyDescent="0.25">
      <c r="A3" s="282" t="s">
        <v>114</v>
      </c>
      <c r="B3" s="283" t="s">
        <v>115</v>
      </c>
      <c r="C3" s="284" t="s">
        <v>116</v>
      </c>
      <c r="D3" s="285" t="s">
        <v>117</v>
      </c>
      <c r="E3" s="285" t="s">
        <v>118</v>
      </c>
      <c r="F3" s="285" t="s">
        <v>119</v>
      </c>
      <c r="G3" s="285" t="s">
        <v>126</v>
      </c>
      <c r="H3" s="286" t="s">
        <v>125</v>
      </c>
    </row>
    <row r="4" spans="1:9" ht="18" customHeight="1" x14ac:dyDescent="0.25">
      <c r="A4" s="287">
        <v>1</v>
      </c>
      <c r="B4" s="288" t="s">
        <v>120</v>
      </c>
      <c r="C4" s="298">
        <v>1499691</v>
      </c>
      <c r="D4" s="299">
        <v>1770701</v>
      </c>
      <c r="E4" s="300">
        <v>2103536</v>
      </c>
      <c r="F4" s="300">
        <v>2136438</v>
      </c>
      <c r="G4" s="300">
        <v>1569509</v>
      </c>
      <c r="H4" s="300">
        <v>1746504</v>
      </c>
      <c r="I4" s="290"/>
    </row>
    <row r="5" spans="1:9" ht="18" customHeight="1" x14ac:dyDescent="0.25">
      <c r="A5" s="287">
        <v>2</v>
      </c>
      <c r="B5" s="288" t="s">
        <v>20</v>
      </c>
      <c r="C5" s="301">
        <v>1853010</v>
      </c>
      <c r="D5" s="302">
        <v>2187869</v>
      </c>
      <c r="E5" s="303">
        <v>1966770</v>
      </c>
      <c r="F5" s="304">
        <v>1841788</v>
      </c>
      <c r="G5" s="304">
        <v>2494929</v>
      </c>
      <c r="H5" s="300">
        <v>2274963</v>
      </c>
      <c r="I5" s="291"/>
    </row>
    <row r="6" spans="1:9" ht="18" customHeight="1" x14ac:dyDescent="0.25">
      <c r="A6" s="287">
        <v>3</v>
      </c>
      <c r="B6" s="288" t="s">
        <v>21</v>
      </c>
      <c r="C6" s="301">
        <v>374800</v>
      </c>
      <c r="D6" s="302">
        <v>442530</v>
      </c>
      <c r="E6" s="303">
        <v>450530</v>
      </c>
      <c r="F6" s="300">
        <v>346196</v>
      </c>
      <c r="G6" s="300">
        <v>373293</v>
      </c>
      <c r="H6" s="300">
        <v>468798</v>
      </c>
      <c r="I6" s="290"/>
    </row>
    <row r="7" spans="1:9" ht="18" customHeight="1" x14ac:dyDescent="0.25">
      <c r="A7" s="287">
        <v>4</v>
      </c>
      <c r="B7" s="288" t="s">
        <v>22</v>
      </c>
      <c r="C7" s="301">
        <v>198856</v>
      </c>
      <c r="D7" s="302">
        <v>234791</v>
      </c>
      <c r="E7" s="303">
        <v>117489</v>
      </c>
      <c r="F7" s="300">
        <v>178801</v>
      </c>
      <c r="G7" s="300">
        <v>179517</v>
      </c>
      <c r="H7" s="300">
        <v>66632</v>
      </c>
      <c r="I7" s="290"/>
    </row>
    <row r="8" spans="1:9" ht="18" customHeight="1" x14ac:dyDescent="0.25">
      <c r="A8" s="287">
        <v>5</v>
      </c>
      <c r="B8" s="288" t="s">
        <v>121</v>
      </c>
      <c r="C8" s="305">
        <v>430904</v>
      </c>
      <c r="D8" s="302">
        <v>508772</v>
      </c>
      <c r="E8" s="303">
        <v>394664</v>
      </c>
      <c r="F8" s="304">
        <v>627966</v>
      </c>
      <c r="G8" s="304">
        <v>438746</v>
      </c>
      <c r="H8" s="300">
        <v>621145</v>
      </c>
      <c r="I8" s="290"/>
    </row>
    <row r="9" spans="1:9" ht="18" customHeight="1" x14ac:dyDescent="0.25">
      <c r="A9" s="287">
        <v>6</v>
      </c>
      <c r="B9" s="288" t="s">
        <v>24</v>
      </c>
      <c r="C9" s="305">
        <v>25656</v>
      </c>
      <c r="D9" s="306">
        <v>30292</v>
      </c>
      <c r="E9" s="303">
        <v>14550</v>
      </c>
      <c r="F9" s="300">
        <v>68829</v>
      </c>
      <c r="G9" s="300">
        <v>70565</v>
      </c>
      <c r="H9" s="300" t="s">
        <v>127</v>
      </c>
      <c r="I9" s="290"/>
    </row>
    <row r="10" spans="1:9" ht="18" customHeight="1" x14ac:dyDescent="0.25">
      <c r="A10" s="287">
        <v>7</v>
      </c>
      <c r="B10" s="288" t="s">
        <v>25</v>
      </c>
      <c r="C10" s="301">
        <v>148268</v>
      </c>
      <c r="D10" s="302">
        <v>175062</v>
      </c>
      <c r="E10" s="303">
        <v>224463</v>
      </c>
      <c r="F10" s="300">
        <v>209262</v>
      </c>
      <c r="G10" s="300">
        <v>274714</v>
      </c>
      <c r="H10" s="300">
        <v>167659</v>
      </c>
      <c r="I10" s="290"/>
    </row>
    <row r="11" spans="1:9" ht="18" customHeight="1" x14ac:dyDescent="0.25">
      <c r="A11" s="287">
        <v>8</v>
      </c>
      <c r="B11" s="288" t="s">
        <v>26</v>
      </c>
      <c r="C11" s="305">
        <v>104824</v>
      </c>
      <c r="D11" s="306">
        <v>123767</v>
      </c>
      <c r="E11" s="303">
        <v>112562</v>
      </c>
      <c r="F11" s="300">
        <v>222223</v>
      </c>
      <c r="G11" s="300">
        <v>163991</v>
      </c>
      <c r="H11" s="300">
        <v>157483</v>
      </c>
      <c r="I11" s="290"/>
    </row>
    <row r="12" spans="1:9" ht="18" customHeight="1" x14ac:dyDescent="0.25">
      <c r="A12" s="287">
        <v>9</v>
      </c>
      <c r="B12" s="288" t="s">
        <v>27</v>
      </c>
      <c r="C12" s="301">
        <v>167803</v>
      </c>
      <c r="D12" s="302">
        <v>198127</v>
      </c>
      <c r="E12" s="303">
        <v>129125</v>
      </c>
      <c r="F12" s="300">
        <v>117490</v>
      </c>
      <c r="G12" s="300">
        <v>98999</v>
      </c>
      <c r="H12" s="300">
        <v>193706</v>
      </c>
      <c r="I12" s="290"/>
    </row>
    <row r="13" spans="1:9" ht="18" customHeight="1" x14ac:dyDescent="0.25">
      <c r="A13" s="287">
        <v>10</v>
      </c>
      <c r="B13" s="288" t="s">
        <v>28</v>
      </c>
      <c r="C13" s="301">
        <v>17632</v>
      </c>
      <c r="D13" s="302">
        <v>20819</v>
      </c>
      <c r="E13" s="303">
        <v>33878</v>
      </c>
      <c r="F13" s="300">
        <v>36716</v>
      </c>
      <c r="G13" s="300">
        <v>16407</v>
      </c>
      <c r="H13" s="300">
        <v>25714</v>
      </c>
      <c r="I13" s="290"/>
    </row>
    <row r="14" spans="1:9" ht="18" customHeight="1" x14ac:dyDescent="0.25">
      <c r="A14" s="287">
        <v>11</v>
      </c>
      <c r="B14" s="288" t="s">
        <v>30</v>
      </c>
      <c r="C14" s="301">
        <v>70663</v>
      </c>
      <c r="D14" s="303">
        <v>83432</v>
      </c>
      <c r="E14" s="303">
        <v>39843</v>
      </c>
      <c r="F14" s="300">
        <v>138087</v>
      </c>
      <c r="G14" s="300">
        <v>98012</v>
      </c>
      <c r="H14" s="300">
        <v>29569</v>
      </c>
      <c r="I14" s="290"/>
    </row>
    <row r="15" spans="1:9" ht="18" customHeight="1" x14ac:dyDescent="0.25">
      <c r="A15" s="287">
        <v>12</v>
      </c>
      <c r="B15" s="288" t="s">
        <v>31</v>
      </c>
      <c r="C15" s="301">
        <v>567901</v>
      </c>
      <c r="D15" s="303">
        <v>670527</v>
      </c>
      <c r="E15" s="303">
        <v>712523</v>
      </c>
      <c r="F15" s="300">
        <v>421382</v>
      </c>
      <c r="G15" s="300">
        <v>534917</v>
      </c>
      <c r="H15" s="300">
        <v>12431</v>
      </c>
      <c r="I15" s="290"/>
    </row>
    <row r="16" spans="1:9" ht="18" customHeight="1" x14ac:dyDescent="0.25">
      <c r="A16" s="287">
        <v>13</v>
      </c>
      <c r="B16" s="288" t="s">
        <v>32</v>
      </c>
      <c r="C16" s="301">
        <v>19743</v>
      </c>
      <c r="D16" s="303">
        <v>23311</v>
      </c>
      <c r="E16" s="303">
        <v>104100</v>
      </c>
      <c r="F16" s="300">
        <v>142822</v>
      </c>
      <c r="G16" s="300">
        <v>179401</v>
      </c>
      <c r="H16" s="300">
        <v>191713</v>
      </c>
      <c r="I16" s="290"/>
    </row>
    <row r="17" spans="1:9" ht="18" customHeight="1" x14ac:dyDescent="0.25">
      <c r="A17" s="287"/>
      <c r="B17" s="292" t="s">
        <v>122</v>
      </c>
      <c r="C17" s="293">
        <v>13110</v>
      </c>
      <c r="D17" s="294">
        <v>15480</v>
      </c>
      <c r="E17" s="294">
        <v>81447</v>
      </c>
      <c r="F17" s="289"/>
      <c r="G17" s="289"/>
      <c r="H17" s="289"/>
      <c r="I17" s="290"/>
    </row>
    <row r="18" spans="1:9" ht="21.75" customHeight="1" x14ac:dyDescent="0.25">
      <c r="A18" s="480" t="s">
        <v>86</v>
      </c>
      <c r="B18" s="481"/>
      <c r="C18" s="295">
        <f>SUM(C4:C17)</f>
        <v>5492861</v>
      </c>
      <c r="D18" s="295">
        <f>SUM(D4:D17)</f>
        <v>6485480</v>
      </c>
      <c r="E18" s="295">
        <f>SUM(E4:E17)</f>
        <v>6485480</v>
      </c>
      <c r="F18" s="295">
        <f>SUM(F4:F17)</f>
        <v>6488000</v>
      </c>
      <c r="G18" s="297">
        <v>6493000</v>
      </c>
      <c r="H18" s="296">
        <f>SUM(H4:H16)</f>
        <v>5956317</v>
      </c>
      <c r="I18" s="290"/>
    </row>
    <row r="19" spans="1:9" x14ac:dyDescent="0.25">
      <c r="A19" s="46" t="s">
        <v>123</v>
      </c>
      <c r="E19" s="206"/>
    </row>
    <row r="21" spans="1:9" x14ac:dyDescent="0.25">
      <c r="G21" s="307"/>
    </row>
  </sheetData>
  <mergeCells count="1">
    <mergeCell ref="A18:B18"/>
  </mergeCells>
  <pageMargins left="0.70866141732283472" right="0.70866141732283472" top="0.74803149606299213" bottom="0.74803149606299213" header="0.31496062992125984" footer="0.31496062992125984"/>
  <pageSetup paperSize="9" firstPageNumber="5" orientation="portrait" useFirstPageNumber="1" r:id="rId1"/>
  <headerFooter>
    <oddHeader>&amp;LAugstākās izglītības finansējums</oddHeader>
    <oddFooter>&amp;C&amp;P</oddFooter>
  </headerFooter>
  <extLst>
    <ext xmlns:x14="http://schemas.microsoft.com/office/spreadsheetml/2009/9/main" uri="{05C60535-1F16-4fd2-B633-F4F36F0B64E0}">
      <x14:sparklineGroups xmlns:xm="http://schemas.microsoft.com/office/excel/2006/main">
        <x14:sparklineGroup lineWeight="1" displayEmptyCellsAs="span" xr2:uid="{8E3A5344-A2D4-434A-B1CD-74B2CF45CA97}">
          <x14:colorSeries theme="1" tint="4.9989318521683403E-2"/>
          <x14:colorNegative rgb="FFD00000"/>
          <x14:colorAxis rgb="FF000000"/>
          <x14:colorMarkers rgb="FFD00000"/>
          <x14:colorFirst rgb="FFD00000"/>
          <x14:colorLast rgb="FFD00000"/>
          <x14:colorHigh rgb="FFD00000"/>
          <x14:colorLow rgb="FFD00000"/>
          <x14:sparklines>
            <x14:sparkline>
              <xm:f>'1.5.'!C4:H4</xm:f>
              <xm:sqref>I4</xm:sqref>
            </x14:sparkline>
          </x14:sparklines>
        </x14:sparklineGroup>
        <x14:sparklineGroup lineWeight="1" displayEmptyCellsAs="span" xr2:uid="{C5EACC76-5731-47F4-AB23-E33EE0CEBB7B}">
          <x14:colorSeries theme="1" tint="4.9989318521683403E-2"/>
          <x14:colorNegative rgb="FFD00000"/>
          <x14:colorAxis rgb="FF000000"/>
          <x14:colorMarkers rgb="FFD00000"/>
          <x14:colorFirst rgb="FFD00000"/>
          <x14:colorLast rgb="FFD00000"/>
          <x14:colorHigh rgb="FFD00000"/>
          <x14:colorLow rgb="FFD00000"/>
          <x14:sparklines>
            <x14:sparkline>
              <xm:f>'1.5.'!C18:H18</xm:f>
              <xm:sqref>I18</xm:sqref>
            </x14:sparkline>
          </x14:sparklines>
        </x14:sparklineGroup>
        <x14:sparklineGroup lineWeight="1" displayEmptyCellsAs="span" xr2:uid="{0EC340BA-7C01-4CD0-854C-29F8E62DA0E8}">
          <x14:colorSeries theme="1" tint="4.9989318521683403E-2"/>
          <x14:colorNegative rgb="FFD00000"/>
          <x14:colorAxis rgb="FF000000"/>
          <x14:colorMarkers rgb="FFD00000"/>
          <x14:colorFirst rgb="FFD00000"/>
          <x14:colorLast rgb="FFD00000"/>
          <x14:colorHigh rgb="FFD00000"/>
          <x14:colorLow rgb="FFD00000"/>
          <x14:sparklines>
            <x14:sparkline>
              <xm:f>'1.5.'!C16:H16</xm:f>
              <xm:sqref>I16</xm:sqref>
            </x14:sparkline>
          </x14:sparklines>
        </x14:sparklineGroup>
        <x14:sparklineGroup lineWeight="1" displayEmptyCellsAs="span" xr2:uid="{BF62A11B-1367-4068-B80F-E185F787A976}">
          <x14:colorSeries theme="1" tint="4.9989318521683403E-2"/>
          <x14:colorNegative rgb="FFD00000"/>
          <x14:colorAxis rgb="FF000000"/>
          <x14:colorMarkers rgb="FFD00000"/>
          <x14:colorFirst rgb="FFD00000"/>
          <x14:colorLast rgb="FFD00000"/>
          <x14:colorHigh rgb="FFD00000"/>
          <x14:colorLow rgb="FFD00000"/>
          <x14:sparklines>
            <x14:sparkline>
              <xm:f>'1.5.'!C15:H15</xm:f>
              <xm:sqref>I15</xm:sqref>
            </x14:sparkline>
          </x14:sparklines>
        </x14:sparklineGroup>
        <x14:sparklineGroup lineWeight="1" displayEmptyCellsAs="span" xr2:uid="{1A462FDA-C9EC-45E1-87A9-CDAEDC63F64C}">
          <x14:colorSeries theme="1" tint="4.9989318521683403E-2"/>
          <x14:colorNegative rgb="FFD00000"/>
          <x14:colorAxis rgb="FF000000"/>
          <x14:colorMarkers rgb="FFD00000"/>
          <x14:colorFirst rgb="FFD00000"/>
          <x14:colorLast rgb="FFD00000"/>
          <x14:colorHigh rgb="FFD00000"/>
          <x14:colorLow rgb="FFD00000"/>
          <x14:sparklines>
            <x14:sparkline>
              <xm:f>'1.5.'!C14:H14</xm:f>
              <xm:sqref>I14</xm:sqref>
            </x14:sparkline>
          </x14:sparklines>
        </x14:sparklineGroup>
        <x14:sparklineGroup lineWeight="1" displayEmptyCellsAs="span" xr2:uid="{B2C6E796-E8AA-4F5E-AA23-0867B918BD3D}">
          <x14:colorSeries theme="1" tint="4.9989318521683403E-2"/>
          <x14:colorNegative rgb="FFD00000"/>
          <x14:colorAxis rgb="FF000000"/>
          <x14:colorMarkers rgb="FFD00000"/>
          <x14:colorFirst rgb="FFD00000"/>
          <x14:colorLast rgb="FFD00000"/>
          <x14:colorHigh rgb="FFD00000"/>
          <x14:colorLow rgb="FFD00000"/>
          <x14:sparklines>
            <x14:sparkline>
              <xm:f>'1.5.'!C13:H13</xm:f>
              <xm:sqref>I13</xm:sqref>
            </x14:sparkline>
          </x14:sparklines>
        </x14:sparklineGroup>
        <x14:sparklineGroup lineWeight="1" displayEmptyCellsAs="span" xr2:uid="{AD2E37F8-4A0E-408B-8F10-9468DA06F486}">
          <x14:colorSeries theme="1" tint="4.9989318521683403E-2"/>
          <x14:colorNegative rgb="FFD00000"/>
          <x14:colorAxis rgb="FF000000"/>
          <x14:colorMarkers rgb="FFD00000"/>
          <x14:colorFirst rgb="FFD00000"/>
          <x14:colorLast rgb="FFD00000"/>
          <x14:colorHigh rgb="FFD00000"/>
          <x14:colorLow rgb="FFD00000"/>
          <x14:sparklines>
            <x14:sparkline>
              <xm:f>'1.5.'!C12:H12</xm:f>
              <xm:sqref>I12</xm:sqref>
            </x14:sparkline>
          </x14:sparklines>
        </x14:sparklineGroup>
        <x14:sparklineGroup lineWeight="1" displayEmptyCellsAs="span" xr2:uid="{81847704-F97E-4F9D-982D-E79616942470}">
          <x14:colorSeries theme="1" tint="4.9989318521683403E-2"/>
          <x14:colorNegative rgb="FFD00000"/>
          <x14:colorAxis rgb="FF000000"/>
          <x14:colorMarkers rgb="FFD00000"/>
          <x14:colorFirst rgb="FFD00000"/>
          <x14:colorLast rgb="FFD00000"/>
          <x14:colorHigh rgb="FFD00000"/>
          <x14:colorLow rgb="FFD00000"/>
          <x14:sparklines>
            <x14:sparkline>
              <xm:f>'1.5.'!C10:H10</xm:f>
              <xm:sqref>I10</xm:sqref>
            </x14:sparkline>
            <x14:sparkline>
              <xm:f>'1.5.'!C11:H11</xm:f>
              <xm:sqref>I11</xm:sqref>
            </x14:sparkline>
          </x14:sparklines>
        </x14:sparklineGroup>
        <x14:sparklineGroup lineWeight="1" displayEmptyCellsAs="span" xr2:uid="{B7128C5E-7306-4FF9-8E08-A22776298F1D}">
          <x14:colorSeries theme="1" tint="4.9989318521683403E-2"/>
          <x14:colorNegative rgb="FFD00000"/>
          <x14:colorAxis rgb="FF000000"/>
          <x14:colorMarkers rgb="FFD00000"/>
          <x14:colorFirst rgb="FFD00000"/>
          <x14:colorLast rgb="FFD00000"/>
          <x14:colorHigh rgb="FFD00000"/>
          <x14:colorLow rgb="FFD00000"/>
          <x14:sparklines>
            <x14:sparkline>
              <xm:f>'1.5.'!C9:H9</xm:f>
              <xm:sqref>I9</xm:sqref>
            </x14:sparkline>
          </x14:sparklines>
        </x14:sparklineGroup>
        <x14:sparklineGroup lineWeight="1" displayEmptyCellsAs="span" xr2:uid="{F09C2A92-50D1-481B-B8C5-372D186876A4}">
          <x14:colorSeries theme="1" tint="4.9989318521683403E-2"/>
          <x14:colorNegative rgb="FFD00000"/>
          <x14:colorAxis rgb="FF000000"/>
          <x14:colorMarkers rgb="FFD00000"/>
          <x14:colorFirst rgb="FFD00000"/>
          <x14:colorLast rgb="FFD00000"/>
          <x14:colorHigh rgb="FFD00000"/>
          <x14:colorLow rgb="FFD00000"/>
          <x14:sparklines>
            <x14:sparkline>
              <xm:f>'1.5.'!C8:H8</xm:f>
              <xm:sqref>I8</xm:sqref>
            </x14:sparkline>
          </x14:sparklines>
        </x14:sparklineGroup>
        <x14:sparklineGroup lineWeight="1" displayEmptyCellsAs="span" xr2:uid="{F69C91A0-754E-491E-BE44-17596E917829}">
          <x14:colorSeries theme="1" tint="4.9989318521683403E-2"/>
          <x14:colorNegative rgb="FFD00000"/>
          <x14:colorAxis rgb="FF000000"/>
          <x14:colorMarkers rgb="FFD00000"/>
          <x14:colorFirst rgb="FFD00000"/>
          <x14:colorLast rgb="FFD00000"/>
          <x14:colorHigh rgb="FFD00000"/>
          <x14:colorLow rgb="FFD00000"/>
          <x14:sparklines>
            <x14:sparkline>
              <xm:f>'1.5.'!C6:H6</xm:f>
              <xm:sqref>I6</xm:sqref>
            </x14:sparkline>
            <x14:sparkline>
              <xm:f>'1.5.'!C7:H7</xm:f>
              <xm:sqref>I7</xm:sqref>
            </x14:sparkline>
          </x14:sparklines>
        </x14:sparklineGroup>
        <x14:sparklineGroup lineWeight="1" displayEmptyCellsAs="span" xr2:uid="{AD08C59A-05FF-4BBF-AC6E-882B5C5B597E}">
          <x14:colorSeries theme="1" tint="4.9989318521683403E-2"/>
          <x14:colorNegative rgb="FFD00000"/>
          <x14:colorAxis rgb="FF000000"/>
          <x14:colorMarkers rgb="FFD00000"/>
          <x14:colorFirst rgb="FFD00000"/>
          <x14:colorLast rgb="FFD00000"/>
          <x14:colorHigh rgb="FFD00000"/>
          <x14:colorLow rgb="FFD00000"/>
          <x14:sparklines>
            <x14:sparkline>
              <xm:f>'1.5.'!C5:H5</xm:f>
              <xm:sqref>I5</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553066"/>
  </sheetPr>
  <dimension ref="A1:V31"/>
  <sheetViews>
    <sheetView zoomScaleNormal="100" workbookViewId="0">
      <pane ySplit="4" topLeftCell="A5" activePane="bottomLeft" state="frozen"/>
      <selection activeCell="E5" sqref="E5"/>
      <selection pane="bottomLeft" activeCell="K12" sqref="K12"/>
    </sheetView>
  </sheetViews>
  <sheetFormatPr defaultColWidth="9.140625" defaultRowHeight="12.75" x14ac:dyDescent="0.2"/>
  <cols>
    <col min="1" max="1" width="3.42578125" style="19" customWidth="1"/>
    <col min="2" max="2" width="11.5703125" style="19" customWidth="1"/>
    <col min="3" max="3" width="11.140625" style="19" customWidth="1"/>
    <col min="4" max="4" width="11.28515625" style="19" customWidth="1"/>
    <col min="5" max="5" width="9.140625" style="19" customWidth="1"/>
    <col min="6" max="6" width="11.140625" style="19" customWidth="1"/>
    <col min="7" max="7" width="9.7109375" style="19" customWidth="1"/>
    <col min="8" max="8" width="11.140625" style="19" customWidth="1"/>
    <col min="9" max="9" width="10.42578125" style="19" customWidth="1"/>
    <col min="10" max="10" width="9.28515625" style="19" customWidth="1"/>
    <col min="11" max="11" width="11" style="19" customWidth="1"/>
    <col min="12" max="12" width="9.28515625" style="19" customWidth="1"/>
    <col min="13" max="13" width="11.28515625" style="19" customWidth="1"/>
    <col min="14" max="14" width="9" style="19" customWidth="1"/>
    <col min="15" max="15" width="10" style="19" customWidth="1"/>
    <col min="16" max="16" width="9.28515625" style="19" customWidth="1"/>
    <col min="17" max="17" width="10.42578125" style="19" customWidth="1"/>
    <col min="18" max="18" width="8.85546875" style="19" customWidth="1"/>
    <col min="19" max="19" width="13.42578125" style="19" bestFit="1" customWidth="1"/>
    <col min="20" max="20" width="9.140625" style="19"/>
    <col min="21" max="21" width="9.85546875" style="19" bestFit="1" customWidth="1"/>
    <col min="22" max="16384" width="9.140625" style="19"/>
  </cols>
  <sheetData>
    <row r="1" spans="1:21" ht="20.25" customHeight="1" x14ac:dyDescent="0.25">
      <c r="A1" s="1" t="s">
        <v>51</v>
      </c>
    </row>
    <row r="2" spans="1:21" ht="12.75" customHeight="1" x14ac:dyDescent="0.2">
      <c r="A2" s="488" t="s">
        <v>0</v>
      </c>
      <c r="B2" s="491" t="s">
        <v>1</v>
      </c>
      <c r="C2" s="494" t="s">
        <v>38</v>
      </c>
      <c r="D2" s="506" t="s">
        <v>39</v>
      </c>
      <c r="E2" s="507"/>
      <c r="F2" s="507"/>
      <c r="G2" s="507"/>
      <c r="H2" s="508"/>
      <c r="I2" s="458" t="s">
        <v>40</v>
      </c>
      <c r="J2" s="461"/>
      <c r="K2" s="458" t="s">
        <v>41</v>
      </c>
      <c r="L2" s="461"/>
      <c r="M2" s="458" t="s">
        <v>42</v>
      </c>
      <c r="N2" s="460"/>
      <c r="O2" s="458" t="s">
        <v>43</v>
      </c>
      <c r="P2" s="461"/>
      <c r="Q2" s="499" t="s">
        <v>44</v>
      </c>
      <c r="R2" s="461"/>
    </row>
    <row r="3" spans="1:21" ht="36" customHeight="1" x14ac:dyDescent="0.2">
      <c r="A3" s="489"/>
      <c r="B3" s="492"/>
      <c r="C3" s="495"/>
      <c r="D3" s="501" t="s">
        <v>16</v>
      </c>
      <c r="E3" s="502"/>
      <c r="F3" s="503" t="s">
        <v>45</v>
      </c>
      <c r="G3" s="503" t="s">
        <v>46</v>
      </c>
      <c r="H3" s="505" t="s">
        <v>47</v>
      </c>
      <c r="I3" s="487"/>
      <c r="J3" s="463"/>
      <c r="K3" s="487"/>
      <c r="L3" s="463"/>
      <c r="M3" s="485"/>
      <c r="N3" s="486"/>
      <c r="O3" s="487"/>
      <c r="P3" s="463"/>
      <c r="Q3" s="500"/>
      <c r="R3" s="463"/>
    </row>
    <row r="4" spans="1:21" ht="43.5" customHeight="1" x14ac:dyDescent="0.2">
      <c r="A4" s="490"/>
      <c r="B4" s="493"/>
      <c r="C4" s="496"/>
      <c r="D4" s="49" t="s">
        <v>14</v>
      </c>
      <c r="E4" s="50" t="s">
        <v>15</v>
      </c>
      <c r="F4" s="504"/>
      <c r="G4" s="504"/>
      <c r="H4" s="493"/>
      <c r="I4" s="51" t="s">
        <v>14</v>
      </c>
      <c r="J4" s="52" t="s">
        <v>15</v>
      </c>
      <c r="K4" s="51" t="s">
        <v>14</v>
      </c>
      <c r="L4" s="52" t="s">
        <v>15</v>
      </c>
      <c r="M4" s="51" t="s">
        <v>14</v>
      </c>
      <c r="N4" s="52" t="s">
        <v>15</v>
      </c>
      <c r="O4" s="51" t="s">
        <v>14</v>
      </c>
      <c r="P4" s="52" t="s">
        <v>15</v>
      </c>
      <c r="Q4" s="49" t="s">
        <v>14</v>
      </c>
      <c r="R4" s="52" t="s">
        <v>15</v>
      </c>
    </row>
    <row r="5" spans="1:21" ht="21" customHeight="1" x14ac:dyDescent="0.2">
      <c r="A5" s="497" t="s">
        <v>48</v>
      </c>
      <c r="B5" s="497"/>
      <c r="C5" s="497"/>
      <c r="D5" s="498"/>
      <c r="E5" s="498"/>
      <c r="F5" s="498"/>
      <c r="G5" s="498"/>
      <c r="H5" s="498"/>
      <c r="I5" s="498"/>
      <c r="J5" s="498"/>
      <c r="K5" s="498"/>
      <c r="L5" s="498"/>
      <c r="M5" s="498"/>
      <c r="N5" s="498"/>
      <c r="O5" s="498"/>
      <c r="P5" s="498"/>
      <c r="Q5" s="498"/>
      <c r="R5" s="498"/>
    </row>
    <row r="6" spans="1:21" x14ac:dyDescent="0.2">
      <c r="A6" s="53">
        <v>1</v>
      </c>
      <c r="B6" s="54" t="s">
        <v>19</v>
      </c>
      <c r="C6" s="55">
        <f>SUM(D6,I6,K6,M6,O6,Q6)</f>
        <v>88254978.399999991</v>
      </c>
      <c r="D6" s="56">
        <f>SUM(F6:H6)</f>
        <v>38560714.879999995</v>
      </c>
      <c r="E6" s="57">
        <f>D6/C6</f>
        <v>0.43692396258067634</v>
      </c>
      <c r="F6" s="58">
        <v>20679309.449999999</v>
      </c>
      <c r="G6" s="58">
        <v>4518953.32</v>
      </c>
      <c r="H6" s="58">
        <v>13362452.109999999</v>
      </c>
      <c r="I6" s="59">
        <v>9631803.6899999976</v>
      </c>
      <c r="J6" s="57">
        <f>I6/C6</f>
        <v>0.10913609480867539</v>
      </c>
      <c r="K6" s="59">
        <v>18884743.669999998</v>
      </c>
      <c r="L6" s="60">
        <f>K6/C6</f>
        <v>0.21397935858539624</v>
      </c>
      <c r="M6" s="56">
        <v>6056196.4900000002</v>
      </c>
      <c r="N6" s="60">
        <f>M6/C6</f>
        <v>6.8621584864610882E-2</v>
      </c>
      <c r="O6" s="56">
        <v>2007529.8</v>
      </c>
      <c r="P6" s="60">
        <f>O6/C6</f>
        <v>2.2746929820788447E-2</v>
      </c>
      <c r="Q6" s="58">
        <v>13113989.869999999</v>
      </c>
      <c r="R6" s="60">
        <f>Q6/C6</f>
        <v>0.14859206933985267</v>
      </c>
      <c r="S6" s="61"/>
    </row>
    <row r="7" spans="1:21" ht="16.5" customHeight="1" x14ac:dyDescent="0.2">
      <c r="A7" s="53">
        <v>2</v>
      </c>
      <c r="B7" s="54" t="s">
        <v>20</v>
      </c>
      <c r="C7" s="55">
        <f>SUM(D7,I7,K7,M7,O7,Q7)</f>
        <v>69615280.000001118</v>
      </c>
      <c r="D7" s="56">
        <f>SUM(F7:H7)</f>
        <v>30639140.000001121</v>
      </c>
      <c r="E7" s="57">
        <f t="shared" ref="E7:E21" si="0">D7/C7</f>
        <v>0.44012090449109204</v>
      </c>
      <c r="F7" s="58">
        <v>21034757.640000291</v>
      </c>
      <c r="G7" s="58">
        <v>8538897.7299999781</v>
      </c>
      <c r="H7" s="58">
        <v>1065484.6300008525</v>
      </c>
      <c r="I7" s="59">
        <v>7371883</v>
      </c>
      <c r="J7" s="57">
        <f t="shared" ref="J7:J20" si="1">I7/C7</f>
        <v>0.10589461106814312</v>
      </c>
      <c r="K7" s="59">
        <v>13749530</v>
      </c>
      <c r="L7" s="60">
        <f t="shared" ref="L7:L20" si="2">K7/C7</f>
        <v>0.19750735758011428</v>
      </c>
      <c r="M7" s="56">
        <v>8802156</v>
      </c>
      <c r="N7" s="60">
        <f t="shared" ref="N7:N20" si="3">M7/C7</f>
        <v>0.12643999995403105</v>
      </c>
      <c r="O7" s="56">
        <v>2859472</v>
      </c>
      <c r="P7" s="60">
        <f t="shared" ref="P7:P20" si="4">O7/C7</f>
        <v>4.10753501242824E-2</v>
      </c>
      <c r="Q7" s="56">
        <v>6193099</v>
      </c>
      <c r="R7" s="60">
        <f t="shared" ref="R7:R20" si="5">Q7/C7</f>
        <v>8.896177678233716E-2</v>
      </c>
      <c r="S7" s="61"/>
    </row>
    <row r="8" spans="1:21" ht="16.5" customHeight="1" x14ac:dyDescent="0.2">
      <c r="A8" s="53">
        <v>3</v>
      </c>
      <c r="B8" s="54" t="s">
        <v>21</v>
      </c>
      <c r="C8" s="55">
        <f t="shared" ref="C8:C20" si="6">SUM(D8,I8,K8,M8,O8,Q8)</f>
        <v>34035184</v>
      </c>
      <c r="D8" s="56">
        <f t="shared" ref="D8:D20" si="7">SUM(F8:H8)</f>
        <v>12940206</v>
      </c>
      <c r="E8" s="57">
        <f t="shared" si="0"/>
        <v>0.38020085332872006</v>
      </c>
      <c r="F8" s="58">
        <v>7066051</v>
      </c>
      <c r="G8" s="58">
        <v>990460</v>
      </c>
      <c r="H8" s="58">
        <v>4883695</v>
      </c>
      <c r="I8" s="59">
        <v>3060843</v>
      </c>
      <c r="J8" s="57">
        <f t="shared" si="1"/>
        <v>8.9931730646733099E-2</v>
      </c>
      <c r="K8" s="59">
        <v>5990402</v>
      </c>
      <c r="L8" s="60">
        <f t="shared" si="2"/>
        <v>0.17600615880319612</v>
      </c>
      <c r="M8" s="56">
        <v>7880869</v>
      </c>
      <c r="N8" s="60">
        <f t="shared" si="3"/>
        <v>0.23155065064434499</v>
      </c>
      <c r="O8" s="58">
        <v>1069829</v>
      </c>
      <c r="P8" s="60">
        <f t="shared" si="4"/>
        <v>3.143303118326024E-2</v>
      </c>
      <c r="Q8" s="56">
        <v>3093035</v>
      </c>
      <c r="R8" s="60">
        <f t="shared" si="5"/>
        <v>9.0877575393745483E-2</v>
      </c>
      <c r="S8" s="61"/>
    </row>
    <row r="9" spans="1:21" ht="16.5" customHeight="1" x14ac:dyDescent="0.2">
      <c r="A9" s="53">
        <v>4</v>
      </c>
      <c r="B9" s="54" t="s">
        <v>22</v>
      </c>
      <c r="C9" s="55">
        <f t="shared" si="6"/>
        <v>14410331</v>
      </c>
      <c r="D9" s="56">
        <f t="shared" si="7"/>
        <v>5170479</v>
      </c>
      <c r="E9" s="57">
        <f t="shared" si="0"/>
        <v>0.35880362498266</v>
      </c>
      <c r="F9" s="58">
        <v>2829080</v>
      </c>
      <c r="G9" s="58">
        <v>575955</v>
      </c>
      <c r="H9" s="58">
        <v>1765444</v>
      </c>
      <c r="I9" s="59">
        <v>1197818</v>
      </c>
      <c r="J9" s="57">
        <f t="shared" si="1"/>
        <v>8.3122171170114001E-2</v>
      </c>
      <c r="K9" s="59">
        <v>1776632</v>
      </c>
      <c r="L9" s="60">
        <f t="shared" si="2"/>
        <v>0.12328877109068487</v>
      </c>
      <c r="M9" s="56">
        <v>4278650</v>
      </c>
      <c r="N9" s="60">
        <f t="shared" si="3"/>
        <v>0.29691545600166991</v>
      </c>
      <c r="O9" s="58">
        <v>644574</v>
      </c>
      <c r="P9" s="60">
        <f t="shared" si="4"/>
        <v>4.4729992669842213E-2</v>
      </c>
      <c r="Q9" s="58">
        <v>1342178</v>
      </c>
      <c r="R9" s="60">
        <f t="shared" si="5"/>
        <v>9.3139984085028993E-2</v>
      </c>
      <c r="S9" s="61"/>
      <c r="U9" s="62"/>
    </row>
    <row r="10" spans="1:21" ht="16.5" customHeight="1" x14ac:dyDescent="0.2">
      <c r="A10" s="53">
        <v>5</v>
      </c>
      <c r="B10" s="54" t="s">
        <v>23</v>
      </c>
      <c r="C10" s="55">
        <f t="shared" si="6"/>
        <v>73012796.99999997</v>
      </c>
      <c r="D10" s="56">
        <f t="shared" si="7"/>
        <v>28217667.999999963</v>
      </c>
      <c r="E10" s="57">
        <f t="shared" si="0"/>
        <v>0.38647564754983943</v>
      </c>
      <c r="F10" s="58">
        <v>15955588.989999972</v>
      </c>
      <c r="G10" s="58">
        <v>4251977.4599999879</v>
      </c>
      <c r="H10" s="58">
        <v>8010101.5500000045</v>
      </c>
      <c r="I10" s="59">
        <v>7350195</v>
      </c>
      <c r="J10" s="57">
        <f t="shared" si="1"/>
        <v>0.1006699551586827</v>
      </c>
      <c r="K10" s="59">
        <v>25491707</v>
      </c>
      <c r="L10" s="60">
        <f t="shared" si="2"/>
        <v>0.34914026098739936</v>
      </c>
      <c r="M10" s="56">
        <v>7858868</v>
      </c>
      <c r="N10" s="60">
        <f t="shared" si="3"/>
        <v>0.10763685713889311</v>
      </c>
      <c r="O10" s="58">
        <v>1281023</v>
      </c>
      <c r="P10" s="60">
        <f t="shared" si="4"/>
        <v>1.7545184579081396E-2</v>
      </c>
      <c r="Q10" s="58">
        <v>2813336</v>
      </c>
      <c r="R10" s="60">
        <f t="shared" si="5"/>
        <v>3.8532094586103877E-2</v>
      </c>
      <c r="S10" s="61"/>
    </row>
    <row r="11" spans="1:21" x14ac:dyDescent="0.2">
      <c r="A11" s="53">
        <v>6</v>
      </c>
      <c r="B11" s="54" t="s">
        <v>24</v>
      </c>
      <c r="C11" s="55">
        <f t="shared" si="6"/>
        <v>5346332</v>
      </c>
      <c r="D11" s="56">
        <f t="shared" si="7"/>
        <v>2941478</v>
      </c>
      <c r="E11" s="57">
        <f t="shared" si="0"/>
        <v>0.55018618372371941</v>
      </c>
      <c r="F11" s="58">
        <v>1693310</v>
      </c>
      <c r="G11" s="58">
        <v>312040</v>
      </c>
      <c r="H11" s="58">
        <v>936128</v>
      </c>
      <c r="I11" s="59">
        <v>706691</v>
      </c>
      <c r="J11" s="57">
        <f t="shared" si="1"/>
        <v>0.13218240094330094</v>
      </c>
      <c r="K11" s="59">
        <v>869886</v>
      </c>
      <c r="L11" s="60">
        <f t="shared" si="2"/>
        <v>0.16270706720046565</v>
      </c>
      <c r="M11" s="56">
        <v>120410</v>
      </c>
      <c r="N11" s="60">
        <f t="shared" si="3"/>
        <v>2.2521983296211308E-2</v>
      </c>
      <c r="O11" s="58">
        <v>399026</v>
      </c>
      <c r="P11" s="60">
        <f t="shared" si="4"/>
        <v>7.4635469701470086E-2</v>
      </c>
      <c r="Q11" s="58">
        <v>308841</v>
      </c>
      <c r="R11" s="60">
        <f t="shared" si="5"/>
        <v>5.776689513483263E-2</v>
      </c>
      <c r="S11" s="61"/>
    </row>
    <row r="12" spans="1:21" ht="16.5" customHeight="1" x14ac:dyDescent="0.2">
      <c r="A12" s="53">
        <v>7</v>
      </c>
      <c r="B12" s="54" t="s">
        <v>25</v>
      </c>
      <c r="C12" s="55">
        <f t="shared" si="6"/>
        <v>4978118</v>
      </c>
      <c r="D12" s="56">
        <f t="shared" si="7"/>
        <v>2276222</v>
      </c>
      <c r="E12" s="57">
        <f t="shared" si="0"/>
        <v>0.45724548915875435</v>
      </c>
      <c r="F12" s="58">
        <v>1059426</v>
      </c>
      <c r="G12" s="58">
        <v>327935</v>
      </c>
      <c r="H12" s="58">
        <v>888861</v>
      </c>
      <c r="I12" s="59">
        <v>539424</v>
      </c>
      <c r="J12" s="57">
        <f t="shared" si="1"/>
        <v>0.10835902242574402</v>
      </c>
      <c r="K12" s="59">
        <v>871914</v>
      </c>
      <c r="L12" s="60">
        <f t="shared" si="2"/>
        <v>0.1751493234993626</v>
      </c>
      <c r="M12" s="56">
        <v>150473</v>
      </c>
      <c r="N12" s="60">
        <f t="shared" si="3"/>
        <v>3.0226884939248126E-2</v>
      </c>
      <c r="O12" s="58">
        <v>202380</v>
      </c>
      <c r="P12" s="60">
        <f t="shared" si="4"/>
        <v>4.0653917805885675E-2</v>
      </c>
      <c r="Q12" s="58">
        <v>937705</v>
      </c>
      <c r="R12" s="60">
        <f t="shared" si="5"/>
        <v>0.18836536217100519</v>
      </c>
      <c r="S12" s="61"/>
    </row>
    <row r="13" spans="1:21" ht="16.5" customHeight="1" x14ac:dyDescent="0.2">
      <c r="A13" s="53">
        <v>8</v>
      </c>
      <c r="B13" s="63" t="s">
        <v>26</v>
      </c>
      <c r="C13" s="55">
        <f t="shared" si="6"/>
        <v>5613115</v>
      </c>
      <c r="D13" s="56">
        <f t="shared" si="7"/>
        <v>3330816</v>
      </c>
      <c r="E13" s="57">
        <f t="shared" si="0"/>
        <v>0.59339885250881197</v>
      </c>
      <c r="F13" s="58">
        <v>2237601</v>
      </c>
      <c r="G13" s="58">
        <v>218029</v>
      </c>
      <c r="H13" s="58">
        <v>875186</v>
      </c>
      <c r="I13" s="59">
        <v>834198</v>
      </c>
      <c r="J13" s="57">
        <f t="shared" si="1"/>
        <v>0.14861587549872041</v>
      </c>
      <c r="K13" s="59">
        <v>822680</v>
      </c>
      <c r="L13" s="60">
        <f t="shared" si="2"/>
        <v>0.14656389544842749</v>
      </c>
      <c r="M13" s="64">
        <v>201302</v>
      </c>
      <c r="N13" s="60">
        <f t="shared" si="3"/>
        <v>3.5862796326104132E-2</v>
      </c>
      <c r="O13" s="58">
        <v>355469</v>
      </c>
      <c r="P13" s="60">
        <f t="shared" si="4"/>
        <v>6.3328294538772145E-2</v>
      </c>
      <c r="Q13" s="58">
        <v>68650</v>
      </c>
      <c r="R13" s="60">
        <f t="shared" si="5"/>
        <v>1.2230285679163887E-2</v>
      </c>
      <c r="S13" s="61"/>
    </row>
    <row r="14" spans="1:21" ht="14.25" customHeight="1" x14ac:dyDescent="0.2">
      <c r="A14" s="53">
        <v>9</v>
      </c>
      <c r="B14" s="54" t="s">
        <v>27</v>
      </c>
      <c r="C14" s="55">
        <f t="shared" si="6"/>
        <v>4591815</v>
      </c>
      <c r="D14" s="56">
        <f t="shared" si="7"/>
        <v>2828483</v>
      </c>
      <c r="E14" s="57">
        <f t="shared" si="0"/>
        <v>0.61598365787820286</v>
      </c>
      <c r="F14" s="58">
        <v>1738103</v>
      </c>
      <c r="G14" s="58">
        <v>169709</v>
      </c>
      <c r="H14" s="58">
        <v>920671</v>
      </c>
      <c r="I14" s="59">
        <v>629993</v>
      </c>
      <c r="J14" s="57">
        <f t="shared" si="1"/>
        <v>0.13719912496474707</v>
      </c>
      <c r="K14" s="59">
        <v>639793</v>
      </c>
      <c r="L14" s="60">
        <f t="shared" si="2"/>
        <v>0.13933335728900229</v>
      </c>
      <c r="M14" s="56">
        <v>158868</v>
      </c>
      <c r="N14" s="60">
        <f t="shared" si="3"/>
        <v>3.4598083764263148E-2</v>
      </c>
      <c r="O14" s="58">
        <v>331291</v>
      </c>
      <c r="P14" s="60">
        <f t="shared" si="4"/>
        <v>7.2148159279065038E-2</v>
      </c>
      <c r="Q14" s="58">
        <v>3387</v>
      </c>
      <c r="R14" s="60">
        <f t="shared" si="5"/>
        <v>7.3761682471963706E-4</v>
      </c>
      <c r="S14" s="61"/>
    </row>
    <row r="15" spans="1:21" ht="16.5" customHeight="1" x14ac:dyDescent="0.2">
      <c r="A15" s="53">
        <v>10</v>
      </c>
      <c r="B15" s="54" t="s">
        <v>28</v>
      </c>
      <c r="C15" s="55">
        <f t="shared" si="6"/>
        <v>4249567</v>
      </c>
      <c r="D15" s="56">
        <f t="shared" si="7"/>
        <v>2223233</v>
      </c>
      <c r="E15" s="57">
        <f t="shared" si="0"/>
        <v>0.52316694853852164</v>
      </c>
      <c r="F15" s="58">
        <v>1301612</v>
      </c>
      <c r="G15" s="58">
        <v>352613</v>
      </c>
      <c r="H15" s="58">
        <v>569008</v>
      </c>
      <c r="I15" s="59">
        <v>517516</v>
      </c>
      <c r="J15" s="57">
        <f t="shared" si="1"/>
        <v>0.12178087791062008</v>
      </c>
      <c r="K15" s="59">
        <v>434246</v>
      </c>
      <c r="L15" s="60">
        <f t="shared" si="2"/>
        <v>0.10218594035580567</v>
      </c>
      <c r="M15" s="64">
        <v>576267</v>
      </c>
      <c r="N15" s="60">
        <f t="shared" si="3"/>
        <v>0.13560605115768265</v>
      </c>
      <c r="O15" s="58">
        <v>83759</v>
      </c>
      <c r="P15" s="60">
        <f t="shared" si="4"/>
        <v>1.9710008102001922E-2</v>
      </c>
      <c r="Q15" s="58">
        <v>414546</v>
      </c>
      <c r="R15" s="60">
        <f t="shared" si="5"/>
        <v>9.7550173935368009E-2</v>
      </c>
      <c r="S15" s="61"/>
    </row>
    <row r="16" spans="1:21" ht="16.5" customHeight="1" x14ac:dyDescent="0.2">
      <c r="A16" s="53">
        <v>11</v>
      </c>
      <c r="B16" s="54" t="s">
        <v>29</v>
      </c>
      <c r="C16" s="55">
        <f t="shared" si="6"/>
        <v>2836017</v>
      </c>
      <c r="D16" s="56">
        <f t="shared" si="7"/>
        <v>1220895</v>
      </c>
      <c r="E16" s="57">
        <f t="shared" si="0"/>
        <v>0.43049636162265598</v>
      </c>
      <c r="F16" s="58">
        <v>801978</v>
      </c>
      <c r="G16" s="58">
        <v>185966</v>
      </c>
      <c r="H16" s="58">
        <v>232951</v>
      </c>
      <c r="I16" s="59">
        <v>290120</v>
      </c>
      <c r="J16" s="57">
        <f t="shared" si="1"/>
        <v>0.10229839948068012</v>
      </c>
      <c r="K16" s="59">
        <v>366494</v>
      </c>
      <c r="L16" s="60">
        <f t="shared" si="2"/>
        <v>0.12922842140932159</v>
      </c>
      <c r="M16" s="64">
        <v>768294</v>
      </c>
      <c r="N16" s="60">
        <f t="shared" si="3"/>
        <v>0.27090599245350083</v>
      </c>
      <c r="O16" s="58">
        <v>190214</v>
      </c>
      <c r="P16" s="60">
        <f t="shared" si="4"/>
        <v>6.7070825033841472E-2</v>
      </c>
      <c r="Q16" s="58"/>
      <c r="R16" s="60">
        <f t="shared" si="5"/>
        <v>0</v>
      </c>
      <c r="S16" s="61"/>
    </row>
    <row r="17" spans="1:22" ht="16.5" customHeight="1" x14ac:dyDescent="0.2">
      <c r="A17" s="53">
        <v>13</v>
      </c>
      <c r="B17" s="54" t="s">
        <v>30</v>
      </c>
      <c r="C17" s="55">
        <f t="shared" si="6"/>
        <v>5413233</v>
      </c>
      <c r="D17" s="56">
        <f t="shared" si="7"/>
        <v>2597371</v>
      </c>
      <c r="E17" s="57">
        <f t="shared" si="0"/>
        <v>0.47981880698650881</v>
      </c>
      <c r="F17" s="58">
        <v>1626189</v>
      </c>
      <c r="G17" s="58">
        <v>197633</v>
      </c>
      <c r="H17" s="58">
        <v>773549</v>
      </c>
      <c r="I17" s="59">
        <v>641289</v>
      </c>
      <c r="J17" s="57">
        <f t="shared" si="1"/>
        <v>0.11846691247171515</v>
      </c>
      <c r="K17" s="59">
        <v>680441</v>
      </c>
      <c r="L17" s="60">
        <f t="shared" si="2"/>
        <v>0.1256995588403455</v>
      </c>
      <c r="M17" s="64">
        <v>575661</v>
      </c>
      <c r="N17" s="60">
        <f t="shared" si="3"/>
        <v>0.10634328875184201</v>
      </c>
      <c r="O17" s="58">
        <v>414690</v>
      </c>
      <c r="P17" s="60">
        <f t="shared" si="4"/>
        <v>7.6606715432348843E-2</v>
      </c>
      <c r="Q17" s="58">
        <v>503781</v>
      </c>
      <c r="R17" s="60">
        <f t="shared" si="5"/>
        <v>9.3064717517239701E-2</v>
      </c>
      <c r="S17" s="61"/>
    </row>
    <row r="18" spans="1:22" ht="16.5" customHeight="1" x14ac:dyDescent="0.2">
      <c r="A18" s="53">
        <v>14</v>
      </c>
      <c r="B18" s="54" t="s">
        <v>31</v>
      </c>
      <c r="C18" s="55">
        <f t="shared" si="6"/>
        <v>6386394</v>
      </c>
      <c r="D18" s="56">
        <f t="shared" si="7"/>
        <v>3053333</v>
      </c>
      <c r="E18" s="57">
        <f t="shared" si="0"/>
        <v>0.47809969131249969</v>
      </c>
      <c r="F18" s="58">
        <v>1523512</v>
      </c>
      <c r="G18" s="58">
        <v>288323</v>
      </c>
      <c r="H18" s="58">
        <v>1241498</v>
      </c>
      <c r="I18" s="59">
        <v>707491</v>
      </c>
      <c r="J18" s="57">
        <f t="shared" si="1"/>
        <v>0.11078098219433377</v>
      </c>
      <c r="K18" s="59">
        <v>824391</v>
      </c>
      <c r="L18" s="60">
        <f t="shared" si="2"/>
        <v>0.12908552150086575</v>
      </c>
      <c r="M18" s="64">
        <v>398307</v>
      </c>
      <c r="N18" s="60">
        <f t="shared" si="3"/>
        <v>6.2368059346166238E-2</v>
      </c>
      <c r="O18" s="58">
        <v>280236</v>
      </c>
      <c r="P18" s="60">
        <f t="shared" si="4"/>
        <v>4.3880161480798083E-2</v>
      </c>
      <c r="Q18" s="58">
        <v>1122636</v>
      </c>
      <c r="R18" s="60">
        <f t="shared" si="5"/>
        <v>0.17578558416533649</v>
      </c>
      <c r="S18" s="61"/>
    </row>
    <row r="19" spans="1:22" ht="16.5" customHeight="1" x14ac:dyDescent="0.2">
      <c r="A19" s="53">
        <v>15</v>
      </c>
      <c r="B19" s="54" t="s">
        <v>32</v>
      </c>
      <c r="C19" s="55">
        <f t="shared" si="6"/>
        <v>4448718</v>
      </c>
      <c r="D19" s="56">
        <f t="shared" si="7"/>
        <v>2289301</v>
      </c>
      <c r="E19" s="57">
        <f t="shared" si="0"/>
        <v>0.51459791337639293</v>
      </c>
      <c r="F19" s="58">
        <v>1758637</v>
      </c>
      <c r="G19" s="58">
        <v>58858</v>
      </c>
      <c r="H19" s="58">
        <v>471806</v>
      </c>
      <c r="I19" s="59">
        <v>544279</v>
      </c>
      <c r="J19" s="57">
        <f t="shared" si="1"/>
        <v>0.12234513403636733</v>
      </c>
      <c r="K19" s="59">
        <v>852408</v>
      </c>
      <c r="L19" s="60">
        <f t="shared" si="2"/>
        <v>0.1916075597509215</v>
      </c>
      <c r="M19" s="64">
        <v>148098</v>
      </c>
      <c r="N19" s="60">
        <f t="shared" si="3"/>
        <v>3.3290039962074469E-2</v>
      </c>
      <c r="O19" s="58">
        <v>268243</v>
      </c>
      <c r="P19" s="60">
        <f t="shared" si="4"/>
        <v>6.029669671127727E-2</v>
      </c>
      <c r="Q19" s="58">
        <v>346389</v>
      </c>
      <c r="R19" s="60">
        <f t="shared" si="5"/>
        <v>7.7862656162966504E-2</v>
      </c>
      <c r="S19" s="61"/>
    </row>
    <row r="20" spans="1:22" ht="16.5" customHeight="1" x14ac:dyDescent="0.2">
      <c r="A20" s="53">
        <v>16</v>
      </c>
      <c r="B20" s="54" t="s">
        <v>33</v>
      </c>
      <c r="C20" s="55">
        <f t="shared" si="6"/>
        <v>2928826</v>
      </c>
      <c r="D20" s="56">
        <f t="shared" si="7"/>
        <v>1571610</v>
      </c>
      <c r="E20" s="57">
        <f t="shared" si="0"/>
        <v>0.53660067207816375</v>
      </c>
      <c r="F20" s="58">
        <v>828423</v>
      </c>
      <c r="G20" s="58">
        <v>172200</v>
      </c>
      <c r="H20" s="58">
        <v>570987</v>
      </c>
      <c r="I20" s="59">
        <v>348763</v>
      </c>
      <c r="J20" s="57">
        <f t="shared" si="1"/>
        <v>0.11907945367870949</v>
      </c>
      <c r="K20" s="59">
        <v>585811</v>
      </c>
      <c r="L20" s="60">
        <f t="shared" si="2"/>
        <v>0.20001563766505762</v>
      </c>
      <c r="M20" s="64">
        <v>33959</v>
      </c>
      <c r="N20" s="60">
        <f t="shared" si="3"/>
        <v>1.1594748202863537E-2</v>
      </c>
      <c r="O20" s="58">
        <v>278340</v>
      </c>
      <c r="P20" s="60">
        <f t="shared" si="4"/>
        <v>9.503466576710258E-2</v>
      </c>
      <c r="Q20" s="58">
        <v>110343</v>
      </c>
      <c r="R20" s="60">
        <f t="shared" si="5"/>
        <v>3.7674822608103044E-2</v>
      </c>
      <c r="S20" s="61"/>
    </row>
    <row r="21" spans="1:22" ht="29.25" customHeight="1" x14ac:dyDescent="0.2">
      <c r="A21" s="468" t="s">
        <v>34</v>
      </c>
      <c r="B21" s="482"/>
      <c r="C21" s="65">
        <f>SUM(D21,I21,K21,M21,O21,Q21)</f>
        <v>326120705.40000111</v>
      </c>
      <c r="D21" s="66">
        <f>SUM(F21:H21)</f>
        <v>139860949.88000107</v>
      </c>
      <c r="E21" s="67">
        <f t="shared" si="0"/>
        <v>0.42886252716906026</v>
      </c>
      <c r="F21" s="65">
        <f>SUM(F6:F20)</f>
        <v>82133578.080000252</v>
      </c>
      <c r="G21" s="65">
        <f t="shared" ref="G21:H21" si="8">SUM(G6:G20)</f>
        <v>21159549.509999968</v>
      </c>
      <c r="H21" s="65">
        <f t="shared" si="8"/>
        <v>36567822.290000856</v>
      </c>
      <c r="I21" s="66">
        <f>SUM(I6:I20)</f>
        <v>34372306.689999998</v>
      </c>
      <c r="J21" s="67">
        <f>I21/C21</f>
        <v>0.10539749890409712</v>
      </c>
      <c r="K21" s="66">
        <f>SUM(K6:K20)</f>
        <v>72841078.670000002</v>
      </c>
      <c r="L21" s="68">
        <f>K21/C21</f>
        <v>0.22335619132387585</v>
      </c>
      <c r="M21" s="69">
        <f>SUM(M6:M20)</f>
        <v>38008378.490000002</v>
      </c>
      <c r="N21" s="68">
        <f>M21/C21</f>
        <v>0.11654696515936051</v>
      </c>
      <c r="O21" s="69">
        <f>SUM(O6:O20)</f>
        <v>10666075.800000001</v>
      </c>
      <c r="P21" s="68">
        <f>O21/C21</f>
        <v>3.2705914170391599E-2</v>
      </c>
      <c r="Q21" s="69">
        <f>SUM(Q6:Q20)</f>
        <v>30371915.869999997</v>
      </c>
      <c r="R21" s="68">
        <f>Q21/C21</f>
        <v>9.3130903273214535E-2</v>
      </c>
      <c r="S21" s="61"/>
      <c r="U21" s="62"/>
    </row>
    <row r="22" spans="1:22" ht="24.75" customHeight="1" x14ac:dyDescent="0.2">
      <c r="A22" s="468" t="s">
        <v>35</v>
      </c>
      <c r="B22" s="482"/>
      <c r="C22" s="65">
        <v>27765606.59</v>
      </c>
      <c r="D22" s="66">
        <v>11900774.530000001</v>
      </c>
      <c r="E22" s="67">
        <f>D22/C22</f>
        <v>0.42861568651218152</v>
      </c>
      <c r="F22" s="65">
        <v>6099046.8499999996</v>
      </c>
      <c r="G22" s="70">
        <v>3880367.77</v>
      </c>
      <c r="H22" s="65">
        <v>1921359.91</v>
      </c>
      <c r="I22" s="66">
        <v>3017037.72</v>
      </c>
      <c r="J22" s="67">
        <f>I22/C22</f>
        <v>0.10866096911012958</v>
      </c>
      <c r="K22" s="66">
        <v>9023872.9600000009</v>
      </c>
      <c r="L22" s="68">
        <f>K22/C22</f>
        <v>0.32500183025895135</v>
      </c>
      <c r="M22" s="71">
        <v>805764.62</v>
      </c>
      <c r="N22" s="68">
        <f>M22/C22</f>
        <v>2.9020241909290843E-2</v>
      </c>
      <c r="O22" s="69">
        <v>144966.64000000001</v>
      </c>
      <c r="P22" s="68">
        <f>O22/C22</f>
        <v>5.221086725769963E-3</v>
      </c>
      <c r="Q22" s="69">
        <v>2873190.12</v>
      </c>
      <c r="R22" s="68">
        <f>Q22/C22</f>
        <v>0.10348018548367685</v>
      </c>
      <c r="S22" s="61"/>
      <c r="U22" s="62"/>
      <c r="V22" s="262"/>
    </row>
    <row r="23" spans="1:22" ht="30.75" customHeight="1" x14ac:dyDescent="0.2">
      <c r="A23" s="72"/>
      <c r="B23" s="72"/>
      <c r="C23" s="73"/>
      <c r="D23" s="73"/>
      <c r="E23" s="74"/>
      <c r="F23" s="73"/>
      <c r="G23" s="73"/>
      <c r="H23" s="73"/>
      <c r="I23" s="73"/>
      <c r="J23" s="74"/>
      <c r="K23" s="73"/>
      <c r="L23" s="74"/>
      <c r="O23" s="75"/>
      <c r="P23" s="75"/>
      <c r="Q23" s="73"/>
      <c r="R23" s="74"/>
      <c r="S23" s="76"/>
    </row>
    <row r="24" spans="1:22" ht="30.75" customHeight="1" x14ac:dyDescent="0.2">
      <c r="A24" s="483" t="s">
        <v>36</v>
      </c>
      <c r="B24" s="484"/>
      <c r="C24" s="77">
        <f>SUM(C21:C22)</f>
        <v>353886311.99000108</v>
      </c>
      <c r="D24" s="77">
        <f>SUM(D21:D22)</f>
        <v>151761724.41000107</v>
      </c>
      <c r="E24" s="78">
        <f>D24/C24</f>
        <v>0.42884316026975644</v>
      </c>
      <c r="F24" s="77">
        <f t="shared" ref="F24:K24" si="9">SUM(F21:F22)</f>
        <v>88232624.930000246</v>
      </c>
      <c r="G24" s="77">
        <f t="shared" si="9"/>
        <v>25039917.279999968</v>
      </c>
      <c r="H24" s="77">
        <f t="shared" si="9"/>
        <v>38489182.200000852</v>
      </c>
      <c r="I24" s="77">
        <f t="shared" si="9"/>
        <v>37389344.409999996</v>
      </c>
      <c r="J24" s="78">
        <f>I24/C24</f>
        <v>0.10565354788589963</v>
      </c>
      <c r="K24" s="77">
        <f t="shared" si="9"/>
        <v>81864951.629999995</v>
      </c>
      <c r="L24" s="78">
        <f>K24/C24</f>
        <v>0.23133121812383933</v>
      </c>
      <c r="M24" s="77">
        <f>SUM(M21:M23)</f>
        <v>38814143.109999999</v>
      </c>
      <c r="N24" s="78">
        <f>M24/C24</f>
        <v>0.10967969597845502</v>
      </c>
      <c r="O24" s="77">
        <f>SUM(O21:O22)</f>
        <v>10811042.440000001</v>
      </c>
      <c r="P24" s="78">
        <f>O24/C24</f>
        <v>3.0549478953301429E-2</v>
      </c>
      <c r="Q24" s="77">
        <f>SUM(Q21:Q22)</f>
        <v>33245105.989999998</v>
      </c>
      <c r="R24" s="79">
        <f>Q24/C24</f>
        <v>9.3942898788748078E-2</v>
      </c>
      <c r="S24" s="80"/>
      <c r="U24" s="62"/>
    </row>
    <row r="25" spans="1:22" ht="11.25" customHeight="1" x14ac:dyDescent="0.2">
      <c r="D25" s="62"/>
      <c r="E25" s="62"/>
      <c r="F25" s="62"/>
      <c r="G25" s="62"/>
      <c r="H25" s="62"/>
      <c r="I25" s="62"/>
      <c r="J25" s="62"/>
      <c r="K25" s="62"/>
      <c r="L25" s="62"/>
      <c r="M25" s="62"/>
      <c r="N25" s="62"/>
      <c r="O25" s="62"/>
      <c r="P25" s="62"/>
      <c r="Q25" s="62"/>
      <c r="R25" s="62"/>
      <c r="S25" s="62"/>
    </row>
    <row r="26" spans="1:22" ht="27.75" customHeight="1" x14ac:dyDescent="0.2">
      <c r="C26" s="62"/>
      <c r="D26" s="62"/>
      <c r="E26" s="62"/>
      <c r="F26" s="62"/>
      <c r="G26" s="62"/>
      <c r="H26" s="62"/>
      <c r="I26" s="62"/>
      <c r="J26" s="62"/>
      <c r="K26" s="62"/>
      <c r="L26" s="62"/>
      <c r="M26" s="62"/>
      <c r="N26" s="62"/>
      <c r="O26" s="62"/>
      <c r="P26" s="62"/>
      <c r="Q26" s="62"/>
      <c r="R26" s="62"/>
      <c r="S26" s="62"/>
    </row>
    <row r="27" spans="1:22" x14ac:dyDescent="0.2">
      <c r="D27" s="62"/>
      <c r="E27" s="62"/>
      <c r="F27" s="62"/>
      <c r="G27" s="62"/>
      <c r="H27" s="62"/>
      <c r="I27" s="62"/>
      <c r="J27" s="62"/>
      <c r="K27" s="62"/>
      <c r="L27" s="62"/>
      <c r="M27" s="62"/>
      <c r="N27" s="62"/>
      <c r="O27" s="62"/>
      <c r="P27" s="62"/>
      <c r="Q27" s="62"/>
      <c r="R27" s="62"/>
      <c r="S27" s="62"/>
    </row>
    <row r="28" spans="1:22" x14ac:dyDescent="0.2">
      <c r="C28" s="62"/>
    </row>
    <row r="29" spans="1:22" x14ac:dyDescent="0.2">
      <c r="E29" s="80"/>
    </row>
    <row r="30" spans="1:22" x14ac:dyDescent="0.2">
      <c r="C30" s="252"/>
    </row>
    <row r="31" spans="1:22" x14ac:dyDescent="0.2">
      <c r="C31" s="253"/>
    </row>
  </sheetData>
  <mergeCells count="17">
    <mergeCell ref="K2:L3"/>
    <mergeCell ref="A21:B21"/>
    <mergeCell ref="A22:B22"/>
    <mergeCell ref="A24:B24"/>
    <mergeCell ref="M2:N3"/>
    <mergeCell ref="O2:P3"/>
    <mergeCell ref="A2:A4"/>
    <mergeCell ref="B2:B4"/>
    <mergeCell ref="C2:C4"/>
    <mergeCell ref="A5:R5"/>
    <mergeCell ref="Q2:R3"/>
    <mergeCell ref="D3:E3"/>
    <mergeCell ref="F3:F4"/>
    <mergeCell ref="G3:G4"/>
    <mergeCell ref="H3:H4"/>
    <mergeCell ref="D2:H2"/>
    <mergeCell ref="I2:J3"/>
  </mergeCells>
  <pageMargins left="0.31496062992125984" right="0.11811023622047245" top="0.74803149606299213" bottom="0.74803149606299213" header="0.31496062992125984" footer="0.31496062992125984"/>
  <pageSetup paperSize="9" firstPageNumber="6" orientation="landscape" useFirstPageNumber="1" r:id="rId1"/>
  <headerFooter>
    <oddHeader>&amp;LAugstākās izglītības finansējums</oddHeader>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553066"/>
  </sheetPr>
  <dimension ref="A1:T39"/>
  <sheetViews>
    <sheetView zoomScaleNormal="100" workbookViewId="0">
      <selection activeCell="H26" sqref="H26"/>
    </sheetView>
  </sheetViews>
  <sheetFormatPr defaultColWidth="9.140625" defaultRowHeight="12.75" x14ac:dyDescent="0.2"/>
  <cols>
    <col min="1" max="1" width="3.42578125" style="19" customWidth="1"/>
    <col min="2" max="2" width="11.5703125" style="19" customWidth="1"/>
    <col min="3" max="3" width="10.5703125" style="19" customWidth="1"/>
    <col min="4" max="4" width="11.28515625" style="19" customWidth="1"/>
    <col min="5" max="5" width="9.42578125" style="19" customWidth="1"/>
    <col min="6" max="6" width="10.42578125" style="19" customWidth="1"/>
    <col min="7" max="7" width="9.7109375" style="19" customWidth="1"/>
    <col min="8" max="8" width="9.85546875" style="19" customWidth="1"/>
    <col min="9" max="9" width="9.5703125" style="19" customWidth="1"/>
    <col min="10" max="10" width="9.140625" style="19" customWidth="1"/>
    <col min="11" max="11" width="9.5703125" style="19" customWidth="1"/>
    <col min="12" max="12" width="9.140625" style="19" customWidth="1"/>
    <col min="13" max="13" width="9.7109375" style="19" customWidth="1"/>
    <col min="14" max="14" width="8.85546875" style="19" customWidth="1"/>
    <col min="15" max="15" width="10" style="19" customWidth="1"/>
    <col min="16" max="16" width="8.85546875" style="19" customWidth="1"/>
    <col min="17" max="17" width="9.5703125" style="19" customWidth="1"/>
    <col min="18" max="18" width="9" style="19" customWidth="1"/>
    <col min="19" max="16384" width="9.140625" style="19"/>
  </cols>
  <sheetData>
    <row r="1" spans="1:18" ht="18.75" customHeight="1" x14ac:dyDescent="0.25">
      <c r="A1" s="1" t="s">
        <v>79</v>
      </c>
    </row>
    <row r="2" spans="1:18" ht="12.75" customHeight="1" x14ac:dyDescent="0.2">
      <c r="A2" s="488" t="s">
        <v>0</v>
      </c>
      <c r="B2" s="491" t="s">
        <v>53</v>
      </c>
      <c r="C2" s="494" t="s">
        <v>38</v>
      </c>
      <c r="D2" s="506" t="s">
        <v>39</v>
      </c>
      <c r="E2" s="507"/>
      <c r="F2" s="507"/>
      <c r="G2" s="507"/>
      <c r="H2" s="508"/>
      <c r="I2" s="458" t="s">
        <v>40</v>
      </c>
      <c r="J2" s="461"/>
      <c r="K2" s="459" t="s">
        <v>41</v>
      </c>
      <c r="L2" s="514"/>
      <c r="M2" s="459" t="s">
        <v>42</v>
      </c>
      <c r="N2" s="459"/>
      <c r="O2" s="458" t="s">
        <v>43</v>
      </c>
      <c r="P2" s="461"/>
      <c r="Q2" s="477" t="s">
        <v>44</v>
      </c>
      <c r="R2" s="461"/>
    </row>
    <row r="3" spans="1:18" ht="39.75" customHeight="1" x14ac:dyDescent="0.2">
      <c r="A3" s="489"/>
      <c r="B3" s="492"/>
      <c r="C3" s="495"/>
      <c r="D3" s="501" t="s">
        <v>16</v>
      </c>
      <c r="E3" s="502"/>
      <c r="F3" s="503" t="s">
        <v>45</v>
      </c>
      <c r="G3" s="503" t="s">
        <v>46</v>
      </c>
      <c r="H3" s="505" t="s">
        <v>47</v>
      </c>
      <c r="I3" s="487"/>
      <c r="J3" s="463"/>
      <c r="K3" s="500"/>
      <c r="L3" s="462"/>
      <c r="M3" s="512"/>
      <c r="N3" s="512"/>
      <c r="O3" s="487"/>
      <c r="P3" s="463"/>
      <c r="Q3" s="487"/>
      <c r="R3" s="463"/>
    </row>
    <row r="4" spans="1:18" ht="40.5" customHeight="1" x14ac:dyDescent="0.2">
      <c r="A4" s="509"/>
      <c r="B4" s="510"/>
      <c r="C4" s="511"/>
      <c r="D4" s="105" t="s">
        <v>14</v>
      </c>
      <c r="E4" s="106" t="s">
        <v>15</v>
      </c>
      <c r="F4" s="513"/>
      <c r="G4" s="513"/>
      <c r="H4" s="510"/>
      <c r="I4" s="107" t="s">
        <v>14</v>
      </c>
      <c r="J4" s="108" t="s">
        <v>15</v>
      </c>
      <c r="K4" s="105" t="s">
        <v>14</v>
      </c>
      <c r="L4" s="109" t="s">
        <v>15</v>
      </c>
      <c r="M4" s="105" t="s">
        <v>14</v>
      </c>
      <c r="N4" s="109" t="s">
        <v>15</v>
      </c>
      <c r="O4" s="107" t="s">
        <v>14</v>
      </c>
      <c r="P4" s="108" t="s">
        <v>15</v>
      </c>
      <c r="Q4" s="107" t="s">
        <v>14</v>
      </c>
      <c r="R4" s="108" t="s">
        <v>15</v>
      </c>
    </row>
    <row r="5" spans="1:18" ht="21.75" customHeight="1" x14ac:dyDescent="0.2">
      <c r="A5" s="517" t="s">
        <v>54</v>
      </c>
      <c r="B5" s="518"/>
      <c r="C5" s="518"/>
      <c r="D5" s="518"/>
      <c r="E5" s="518"/>
      <c r="F5" s="518"/>
      <c r="G5" s="518"/>
      <c r="H5" s="518"/>
      <c r="I5" s="518"/>
      <c r="J5" s="518"/>
      <c r="K5" s="518"/>
      <c r="L5" s="518"/>
      <c r="M5" s="518"/>
      <c r="N5" s="518"/>
      <c r="O5" s="518"/>
      <c r="P5" s="518"/>
      <c r="Q5" s="518"/>
      <c r="R5" s="519"/>
    </row>
    <row r="6" spans="1:18" ht="12.75" customHeight="1" x14ac:dyDescent="0.2">
      <c r="A6" s="110">
        <v>1</v>
      </c>
      <c r="B6" s="111" t="s">
        <v>55</v>
      </c>
      <c r="C6" s="112">
        <f>SUM(D6,I6,K6,M6,O6,Q6)</f>
        <v>3755200</v>
      </c>
      <c r="D6" s="113">
        <f>SUM(F6:H6)</f>
        <v>2042648</v>
      </c>
      <c r="E6" s="114">
        <f>D6/C6</f>
        <v>0.54395185342991048</v>
      </c>
      <c r="F6" s="113">
        <v>1360302</v>
      </c>
      <c r="G6" s="113">
        <v>203366</v>
      </c>
      <c r="H6" s="113">
        <v>478980</v>
      </c>
      <c r="I6" s="115">
        <v>567926</v>
      </c>
      <c r="J6" s="57">
        <f>I6/C6</f>
        <v>0.15123721772475501</v>
      </c>
      <c r="K6" s="59">
        <v>368193</v>
      </c>
      <c r="L6" s="60">
        <f>K6/C6</f>
        <v>9.8048838943331912E-2</v>
      </c>
      <c r="M6" s="56">
        <v>597931</v>
      </c>
      <c r="N6" s="60">
        <f>M6/C6</f>
        <v>0.15922747123988071</v>
      </c>
      <c r="O6" s="56">
        <v>169530</v>
      </c>
      <c r="P6" s="60">
        <f>O6/C6</f>
        <v>4.5145398380911805E-2</v>
      </c>
      <c r="Q6" s="113">
        <v>8972</v>
      </c>
      <c r="R6" s="60">
        <f>Q6/C6</f>
        <v>2.3892202812100553E-3</v>
      </c>
    </row>
    <row r="7" spans="1:18" ht="12.75" customHeight="1" x14ac:dyDescent="0.2">
      <c r="A7" s="110">
        <v>2</v>
      </c>
      <c r="B7" s="111" t="s">
        <v>56</v>
      </c>
      <c r="C7" s="112">
        <f t="shared" ref="C7:C12" si="0">SUM(D7,I7,K7,M7,O7,Q7)</f>
        <v>1692799</v>
      </c>
      <c r="D7" s="113">
        <f t="shared" ref="D7:D12" si="1">SUM(F7:H7)</f>
        <v>946516</v>
      </c>
      <c r="E7" s="114">
        <f t="shared" ref="E7:E12" si="2">D7/C7</f>
        <v>0.55914257983375459</v>
      </c>
      <c r="F7" s="113">
        <v>455465</v>
      </c>
      <c r="G7" s="113">
        <v>164539</v>
      </c>
      <c r="H7" s="113">
        <v>326512</v>
      </c>
      <c r="I7" s="115">
        <v>265035</v>
      </c>
      <c r="J7" s="57">
        <f t="shared" ref="J7:J12" si="3">I7/C7</f>
        <v>0.15656613691288807</v>
      </c>
      <c r="K7" s="59">
        <v>234151</v>
      </c>
      <c r="L7" s="60">
        <f t="shared" ref="L7:L12" si="4">K7/C7</f>
        <v>0.1383217972127819</v>
      </c>
      <c r="M7" s="56">
        <v>137824</v>
      </c>
      <c r="N7" s="60">
        <f t="shared" ref="N7:N12" si="5">M7/C7</f>
        <v>8.1417817472718257E-2</v>
      </c>
      <c r="O7" s="56">
        <v>98319</v>
      </c>
      <c r="P7" s="60">
        <f t="shared" ref="P7:P12" si="6">O7/C7</f>
        <v>5.8080729017443891E-2</v>
      </c>
      <c r="Q7" s="113">
        <v>10954</v>
      </c>
      <c r="R7" s="60">
        <f t="shared" ref="R7:R12" si="7">Q7/C7</f>
        <v>6.4709395504132508E-3</v>
      </c>
    </row>
    <row r="8" spans="1:18" ht="12.75" customHeight="1" x14ac:dyDescent="0.2">
      <c r="A8" s="110">
        <v>3</v>
      </c>
      <c r="B8" s="111" t="s">
        <v>57</v>
      </c>
      <c r="C8" s="112">
        <f t="shared" si="0"/>
        <v>1565201</v>
      </c>
      <c r="D8" s="113">
        <f t="shared" si="1"/>
        <v>993749</v>
      </c>
      <c r="E8" s="114">
        <f t="shared" si="2"/>
        <v>0.63490184327763655</v>
      </c>
      <c r="F8" s="113">
        <v>469210</v>
      </c>
      <c r="G8" s="113">
        <v>237280</v>
      </c>
      <c r="H8" s="113">
        <v>287259</v>
      </c>
      <c r="I8" s="115">
        <v>241735</v>
      </c>
      <c r="J8" s="57">
        <f t="shared" si="3"/>
        <v>0.15444342292140115</v>
      </c>
      <c r="K8" s="59">
        <v>192350</v>
      </c>
      <c r="L8" s="60">
        <f t="shared" si="4"/>
        <v>0.12289156472555282</v>
      </c>
      <c r="M8" s="56">
        <v>26036</v>
      </c>
      <c r="N8" s="60">
        <f t="shared" si="5"/>
        <v>1.6634285309043376E-2</v>
      </c>
      <c r="O8" s="56">
        <v>85299</v>
      </c>
      <c r="P8" s="60">
        <f t="shared" si="6"/>
        <v>5.4497154039640915E-2</v>
      </c>
      <c r="Q8" s="113">
        <v>26032</v>
      </c>
      <c r="R8" s="60">
        <f t="shared" si="7"/>
        <v>1.6631729726725195E-2</v>
      </c>
    </row>
    <row r="9" spans="1:18" ht="12.75" customHeight="1" x14ac:dyDescent="0.2">
      <c r="A9" s="110">
        <v>4</v>
      </c>
      <c r="B9" s="111" t="s">
        <v>58</v>
      </c>
      <c r="C9" s="112">
        <f>SUM(D9,I9,K9,M9,O9,Q9)</f>
        <v>322714</v>
      </c>
      <c r="D9" s="113">
        <f t="shared" si="1"/>
        <v>190979</v>
      </c>
      <c r="E9" s="114">
        <f t="shared" si="2"/>
        <v>0.59179025390903406</v>
      </c>
      <c r="F9" s="113">
        <v>53000</v>
      </c>
      <c r="G9" s="113">
        <v>65000</v>
      </c>
      <c r="H9" s="113">
        <v>72979</v>
      </c>
      <c r="I9" s="115">
        <v>50622</v>
      </c>
      <c r="J9" s="57">
        <f t="shared" si="3"/>
        <v>0.15686335268999796</v>
      </c>
      <c r="K9" s="59">
        <v>64560</v>
      </c>
      <c r="L9" s="60">
        <f t="shared" si="4"/>
        <v>0.20005329796662061</v>
      </c>
      <c r="M9" s="56">
        <v>1662</v>
      </c>
      <c r="N9" s="60">
        <f t="shared" si="5"/>
        <v>5.1500709606648615E-3</v>
      </c>
      <c r="O9" s="56">
        <v>14891</v>
      </c>
      <c r="P9" s="60">
        <f t="shared" si="6"/>
        <v>4.6143024473682577E-2</v>
      </c>
      <c r="Q9" s="113">
        <v>0</v>
      </c>
      <c r="R9" s="60">
        <f t="shared" si="7"/>
        <v>0</v>
      </c>
    </row>
    <row r="10" spans="1:18" ht="12.75" customHeight="1" x14ac:dyDescent="0.2">
      <c r="A10" s="110">
        <v>5</v>
      </c>
      <c r="B10" s="111" t="s">
        <v>59</v>
      </c>
      <c r="C10" s="112">
        <f t="shared" si="0"/>
        <v>1456353.7</v>
      </c>
      <c r="D10" s="113">
        <f t="shared" si="1"/>
        <v>918591.7</v>
      </c>
      <c r="E10" s="114">
        <f t="shared" si="2"/>
        <v>0.63074766796005666</v>
      </c>
      <c r="F10" s="113">
        <v>582185.38</v>
      </c>
      <c r="G10" s="113">
        <v>71447.63</v>
      </c>
      <c r="H10" s="113">
        <v>264958.69</v>
      </c>
      <c r="I10" s="115">
        <v>224887</v>
      </c>
      <c r="J10" s="57">
        <f t="shared" si="3"/>
        <v>0.15441784506057835</v>
      </c>
      <c r="K10" s="59">
        <v>170578</v>
      </c>
      <c r="L10" s="60">
        <f t="shared" si="4"/>
        <v>0.1171267666638949</v>
      </c>
      <c r="M10" s="56">
        <v>33175</v>
      </c>
      <c r="N10" s="60">
        <f t="shared" si="5"/>
        <v>2.2779493745235104E-2</v>
      </c>
      <c r="O10" s="56">
        <v>87366</v>
      </c>
      <c r="P10" s="60">
        <f t="shared" si="6"/>
        <v>5.9989547868762927E-2</v>
      </c>
      <c r="Q10" s="113">
        <v>21756</v>
      </c>
      <c r="R10" s="60">
        <f t="shared" si="7"/>
        <v>1.4938678701472041E-2</v>
      </c>
    </row>
    <row r="11" spans="1:18" ht="12.75" customHeight="1" x14ac:dyDescent="0.2">
      <c r="A11" s="110">
        <v>6</v>
      </c>
      <c r="B11" s="111" t="s">
        <v>60</v>
      </c>
      <c r="C11" s="112">
        <f t="shared" si="0"/>
        <v>892488</v>
      </c>
      <c r="D11" s="113">
        <f t="shared" si="1"/>
        <v>464334</v>
      </c>
      <c r="E11" s="114">
        <f t="shared" si="2"/>
        <v>0.52026918008981637</v>
      </c>
      <c r="F11" s="113">
        <v>237669</v>
      </c>
      <c r="G11" s="113">
        <v>42012</v>
      </c>
      <c r="H11" s="113">
        <v>184653</v>
      </c>
      <c r="I11" s="115">
        <v>124019</v>
      </c>
      <c r="J11" s="57">
        <f t="shared" si="3"/>
        <v>0.13895873109778506</v>
      </c>
      <c r="K11" s="59">
        <v>91279</v>
      </c>
      <c r="L11" s="60">
        <f t="shared" si="4"/>
        <v>0.10227476447862605</v>
      </c>
      <c r="M11" s="56">
        <v>79558</v>
      </c>
      <c r="N11" s="60">
        <f t="shared" si="5"/>
        <v>8.9141814791907567E-2</v>
      </c>
      <c r="O11" s="56">
        <v>50139</v>
      </c>
      <c r="P11" s="60">
        <f t="shared" si="6"/>
        <v>5.6178906607147659E-2</v>
      </c>
      <c r="Q11" s="113">
        <v>83159</v>
      </c>
      <c r="R11" s="60">
        <f t="shared" si="7"/>
        <v>9.3176602934717329E-2</v>
      </c>
    </row>
    <row r="12" spans="1:18" ht="15" x14ac:dyDescent="0.2">
      <c r="A12" s="110">
        <v>7</v>
      </c>
      <c r="B12" s="111" t="s">
        <v>61</v>
      </c>
      <c r="C12" s="112">
        <f t="shared" si="0"/>
        <v>1061886</v>
      </c>
      <c r="D12" s="113">
        <f t="shared" si="1"/>
        <v>644249</v>
      </c>
      <c r="E12" s="114">
        <f t="shared" si="2"/>
        <v>0.60670260272759979</v>
      </c>
      <c r="F12" s="113">
        <v>353811</v>
      </c>
      <c r="G12" s="113">
        <v>188785</v>
      </c>
      <c r="H12" s="113">
        <v>101653</v>
      </c>
      <c r="I12" s="115">
        <v>156603</v>
      </c>
      <c r="J12" s="57">
        <f t="shared" si="3"/>
        <v>0.14747628276481656</v>
      </c>
      <c r="K12" s="115">
        <v>141763</v>
      </c>
      <c r="L12" s="60">
        <f t="shared" si="4"/>
        <v>0.13350114795750204</v>
      </c>
      <c r="M12" s="115">
        <v>12943</v>
      </c>
      <c r="N12" s="60">
        <f t="shared" si="5"/>
        <v>1.2188690688077628E-2</v>
      </c>
      <c r="O12" s="115">
        <v>99774</v>
      </c>
      <c r="P12" s="60">
        <f t="shared" si="6"/>
        <v>9.3959238562331543E-2</v>
      </c>
      <c r="Q12" s="113">
        <v>6554</v>
      </c>
      <c r="R12" s="60">
        <f t="shared" si="7"/>
        <v>6.1720372996724691E-3</v>
      </c>
    </row>
    <row r="13" spans="1:18" ht="26.25" customHeight="1" x14ac:dyDescent="0.2">
      <c r="A13" s="427" t="s">
        <v>62</v>
      </c>
      <c r="B13" s="428"/>
      <c r="C13" s="116">
        <f>SUM(C6:C12)</f>
        <v>10746641.699999999</v>
      </c>
      <c r="D13" s="66">
        <f>SUM(D6:D12)</f>
        <v>6201066.7000000002</v>
      </c>
      <c r="E13" s="117">
        <f>D13/C13</f>
        <v>0.57702367614991767</v>
      </c>
      <c r="F13" s="70">
        <f>SUM(F6:F12)</f>
        <v>3511642.38</v>
      </c>
      <c r="G13" s="70">
        <f>SUM(G6:G12)</f>
        <v>972429.63</v>
      </c>
      <c r="H13" s="65">
        <f>SUM(H6:H12)</f>
        <v>1716994.69</v>
      </c>
      <c r="I13" s="66">
        <f>SUM(I6:I12)</f>
        <v>1630827</v>
      </c>
      <c r="J13" s="67">
        <f>I13/C13</f>
        <v>0.15175224461051867</v>
      </c>
      <c r="K13" s="66">
        <f>SUM(K6:K12)</f>
        <v>1262874</v>
      </c>
      <c r="L13" s="67">
        <f>K13/C13</f>
        <v>0.11751336233718485</v>
      </c>
      <c r="M13" s="66">
        <f>SUM(M6:M12)</f>
        <v>889129</v>
      </c>
      <c r="N13" s="67">
        <f>M13/C13</f>
        <v>8.2735520995363604E-2</v>
      </c>
      <c r="O13" s="66">
        <f>SUM(O6:O12)</f>
        <v>605318</v>
      </c>
      <c r="P13" s="67">
        <f>O13/C13</f>
        <v>5.6326247482504234E-2</v>
      </c>
      <c r="Q13" s="66">
        <f>SUM(Q6:Q12)</f>
        <v>157427</v>
      </c>
      <c r="R13" s="68">
        <f>Q13/C13</f>
        <v>1.4648948424511074E-2</v>
      </c>
    </row>
    <row r="14" spans="1:18" ht="21" customHeight="1" x14ac:dyDescent="0.2">
      <c r="A14" s="517" t="s">
        <v>63</v>
      </c>
      <c r="B14" s="518"/>
      <c r="C14" s="518"/>
      <c r="D14" s="518"/>
      <c r="E14" s="518"/>
      <c r="F14" s="518"/>
      <c r="G14" s="518"/>
      <c r="H14" s="518"/>
      <c r="I14" s="518"/>
      <c r="J14" s="518"/>
      <c r="K14" s="518"/>
      <c r="L14" s="518"/>
      <c r="M14" s="518"/>
      <c r="N14" s="518"/>
      <c r="O14" s="518"/>
      <c r="P14" s="518"/>
      <c r="Q14" s="518"/>
      <c r="R14" s="519"/>
    </row>
    <row r="15" spans="1:18" x14ac:dyDescent="0.2">
      <c r="A15" s="118">
        <v>1</v>
      </c>
      <c r="B15" s="111" t="s">
        <v>64</v>
      </c>
      <c r="C15" s="119">
        <f>SUM(D15,I15,K15,M15,O15,Q15)</f>
        <v>1346259</v>
      </c>
      <c r="D15" s="120">
        <f>SUM(F15:H15)</f>
        <v>740391</v>
      </c>
      <c r="E15" s="114">
        <f>D15/C15</f>
        <v>0.54996178298529486</v>
      </c>
      <c r="F15" s="121">
        <v>307752</v>
      </c>
      <c r="G15" s="121">
        <v>163903</v>
      </c>
      <c r="H15" s="122">
        <v>268736</v>
      </c>
      <c r="I15" s="123">
        <v>174630</v>
      </c>
      <c r="J15" s="124">
        <f>I15/C15</f>
        <v>0.12971501026176985</v>
      </c>
      <c r="K15" s="120">
        <v>330957</v>
      </c>
      <c r="L15" s="124">
        <f>K15/C15</f>
        <v>0.24583456823686972</v>
      </c>
      <c r="M15" s="120">
        <v>15098</v>
      </c>
      <c r="N15" s="124">
        <f>M15/C15</f>
        <v>1.121478110824143E-2</v>
      </c>
      <c r="O15" s="120">
        <v>85183</v>
      </c>
      <c r="P15" s="124">
        <f>O15/C15</f>
        <v>6.3273857407824194E-2</v>
      </c>
      <c r="Q15" s="120">
        <v>0</v>
      </c>
      <c r="R15" s="125">
        <f>Q15/C15</f>
        <v>0</v>
      </c>
    </row>
    <row r="16" spans="1:18" x14ac:dyDescent="0.2">
      <c r="A16" s="118">
        <v>2</v>
      </c>
      <c r="B16" s="111" t="s">
        <v>65</v>
      </c>
      <c r="C16" s="119">
        <f t="shared" ref="C16:C23" si="8">SUM(D16,I16,K16,M16,O16,Q16)</f>
        <v>1593954</v>
      </c>
      <c r="D16" s="120">
        <f t="shared" ref="D16:D23" si="9">SUM(F16:H16)</f>
        <v>1082594</v>
      </c>
      <c r="E16" s="114">
        <f t="shared" ref="E16:E23" si="10">D16/C16</f>
        <v>0.6791877306371451</v>
      </c>
      <c r="F16" s="121">
        <v>568534</v>
      </c>
      <c r="G16" s="121">
        <v>178628</v>
      </c>
      <c r="H16" s="122">
        <v>335432</v>
      </c>
      <c r="I16" s="123">
        <v>272675</v>
      </c>
      <c r="J16" s="124">
        <f t="shared" ref="J16:J23" si="11">I16/C16</f>
        <v>0.17106829933611634</v>
      </c>
      <c r="K16" s="120">
        <v>158579</v>
      </c>
      <c r="L16" s="124">
        <f t="shared" ref="L16:L23" si="12">K16/C16</f>
        <v>9.9487814579341693E-2</v>
      </c>
      <c r="M16" s="120">
        <v>22767</v>
      </c>
      <c r="N16" s="124">
        <f t="shared" ref="N16:N23" si="13">M16/C16</f>
        <v>1.4283348202018377E-2</v>
      </c>
      <c r="O16" s="120">
        <v>57339</v>
      </c>
      <c r="P16" s="124">
        <f t="shared" ref="P16:P23" si="14">O16/C16</f>
        <v>3.5972807245378477E-2</v>
      </c>
      <c r="Q16" s="120">
        <v>0</v>
      </c>
      <c r="R16" s="125">
        <f t="shared" ref="R16:R23" si="15">Q16/C16</f>
        <v>0</v>
      </c>
    </row>
    <row r="17" spans="1:20" x14ac:dyDescent="0.2">
      <c r="A17" s="118">
        <v>3</v>
      </c>
      <c r="B17" s="111" t="s">
        <v>66</v>
      </c>
      <c r="C17" s="119">
        <f t="shared" si="8"/>
        <v>975113.90999999992</v>
      </c>
      <c r="D17" s="120">
        <f t="shared" si="9"/>
        <v>480971.89999999997</v>
      </c>
      <c r="E17" s="114">
        <f t="shared" si="10"/>
        <v>0.49324688640735315</v>
      </c>
      <c r="F17" s="121">
        <v>344303.38</v>
      </c>
      <c r="G17" s="121">
        <v>57960.98</v>
      </c>
      <c r="H17" s="122">
        <v>78707.539999999994</v>
      </c>
      <c r="I17" s="123">
        <v>114784.43</v>
      </c>
      <c r="J17" s="124">
        <f t="shared" si="11"/>
        <v>0.11771386791108333</v>
      </c>
      <c r="K17" s="120">
        <v>118516.32</v>
      </c>
      <c r="L17" s="124">
        <f t="shared" si="12"/>
        <v>0.12154100027144522</v>
      </c>
      <c r="M17" s="120">
        <v>95596.7</v>
      </c>
      <c r="N17" s="124">
        <f t="shared" si="13"/>
        <v>9.8036443762759995E-2</v>
      </c>
      <c r="O17" s="120">
        <v>147598.56</v>
      </c>
      <c r="P17" s="124">
        <f t="shared" si="14"/>
        <v>0.15136545431907542</v>
      </c>
      <c r="Q17" s="120">
        <v>17646</v>
      </c>
      <c r="R17" s="125">
        <f t="shared" si="15"/>
        <v>1.809634732828291E-2</v>
      </c>
    </row>
    <row r="18" spans="1:20" x14ac:dyDescent="0.2">
      <c r="A18" s="118">
        <v>4</v>
      </c>
      <c r="B18" s="111" t="s">
        <v>67</v>
      </c>
      <c r="C18" s="119">
        <f t="shared" si="8"/>
        <v>1732977</v>
      </c>
      <c r="D18" s="120">
        <f t="shared" si="9"/>
        <v>1296438</v>
      </c>
      <c r="E18" s="114">
        <f t="shared" si="10"/>
        <v>0.7480987918477856</v>
      </c>
      <c r="F18" s="121">
        <v>266863</v>
      </c>
      <c r="G18" s="121">
        <v>127301</v>
      </c>
      <c r="H18" s="122">
        <v>902274</v>
      </c>
      <c r="I18" s="123">
        <v>386006</v>
      </c>
      <c r="J18" s="124">
        <f t="shared" si="11"/>
        <v>0.22274155975526508</v>
      </c>
      <c r="K18" s="120">
        <v>49396</v>
      </c>
      <c r="L18" s="124">
        <f t="shared" si="12"/>
        <v>2.8503551980205162E-2</v>
      </c>
      <c r="M18" s="120">
        <v>1137</v>
      </c>
      <c r="N18" s="124">
        <f t="shared" si="13"/>
        <v>6.5609641674413454E-4</v>
      </c>
      <c r="O18" s="120">
        <v>0</v>
      </c>
      <c r="P18" s="124">
        <f t="shared" si="14"/>
        <v>0</v>
      </c>
      <c r="Q18" s="120">
        <v>0</v>
      </c>
      <c r="R18" s="125">
        <f t="shared" si="15"/>
        <v>0</v>
      </c>
    </row>
    <row r="19" spans="1:20" x14ac:dyDescent="0.2">
      <c r="A19" s="118">
        <v>5</v>
      </c>
      <c r="B19" s="111" t="s">
        <v>68</v>
      </c>
      <c r="C19" s="119">
        <f t="shared" si="8"/>
        <v>312867.15000000002</v>
      </c>
      <c r="D19" s="120">
        <f t="shared" si="9"/>
        <v>229027.07</v>
      </c>
      <c r="E19" s="114">
        <f t="shared" si="10"/>
        <v>0.7320265806109717</v>
      </c>
      <c r="F19" s="121">
        <v>83590.09</v>
      </c>
      <c r="G19" s="121">
        <v>54502.98</v>
      </c>
      <c r="H19" s="122">
        <v>90934</v>
      </c>
      <c r="I19" s="123">
        <v>48585.95</v>
      </c>
      <c r="J19" s="124">
        <f t="shared" si="11"/>
        <v>0.15529258984204636</v>
      </c>
      <c r="K19" s="120">
        <v>23641.13</v>
      </c>
      <c r="L19" s="124">
        <f t="shared" si="12"/>
        <v>7.5562838732030513E-2</v>
      </c>
      <c r="M19" s="120">
        <v>0</v>
      </c>
      <c r="N19" s="124">
        <f t="shared" si="13"/>
        <v>0</v>
      </c>
      <c r="O19" s="120">
        <v>11613</v>
      </c>
      <c r="P19" s="124">
        <f t="shared" si="14"/>
        <v>3.7117990814951325E-2</v>
      </c>
      <c r="Q19" s="120">
        <v>0</v>
      </c>
      <c r="R19" s="125">
        <f t="shared" si="15"/>
        <v>0</v>
      </c>
    </row>
    <row r="20" spans="1:20" x14ac:dyDescent="0.2">
      <c r="A20" s="118">
        <v>6</v>
      </c>
      <c r="B20" s="111" t="s">
        <v>69</v>
      </c>
      <c r="C20" s="119">
        <f t="shared" si="8"/>
        <v>880350</v>
      </c>
      <c r="D20" s="120">
        <f t="shared" si="9"/>
        <v>375615</v>
      </c>
      <c r="E20" s="114">
        <f t="shared" si="10"/>
        <v>0.42666553075481345</v>
      </c>
      <c r="F20" s="121">
        <v>157382</v>
      </c>
      <c r="G20" s="121">
        <v>69914</v>
      </c>
      <c r="H20" s="122">
        <v>148319</v>
      </c>
      <c r="I20" s="123">
        <v>89188</v>
      </c>
      <c r="J20" s="124">
        <f t="shared" si="11"/>
        <v>0.10130970636678593</v>
      </c>
      <c r="K20" s="120">
        <v>373436</v>
      </c>
      <c r="L20" s="124">
        <f t="shared" si="12"/>
        <v>0.42419037882660304</v>
      </c>
      <c r="M20" s="120">
        <v>39009</v>
      </c>
      <c r="N20" s="124">
        <f t="shared" si="13"/>
        <v>4.4310785483046518E-2</v>
      </c>
      <c r="O20" s="120">
        <v>3102</v>
      </c>
      <c r="P20" s="124">
        <f t="shared" si="14"/>
        <v>3.5235985687510651E-3</v>
      </c>
      <c r="Q20" s="120">
        <v>0</v>
      </c>
      <c r="R20" s="125">
        <f t="shared" si="15"/>
        <v>0</v>
      </c>
    </row>
    <row r="21" spans="1:20" x14ac:dyDescent="0.2">
      <c r="A21" s="118">
        <v>7</v>
      </c>
      <c r="B21" s="111" t="s">
        <v>70</v>
      </c>
      <c r="C21" s="119">
        <f t="shared" si="8"/>
        <v>4715540</v>
      </c>
      <c r="D21" s="120">
        <f t="shared" si="9"/>
        <v>3012443</v>
      </c>
      <c r="E21" s="114">
        <f t="shared" si="10"/>
        <v>0.63883309228635532</v>
      </c>
      <c r="F21" s="121">
        <v>407637</v>
      </c>
      <c r="G21" s="121">
        <v>257129</v>
      </c>
      <c r="H21" s="122">
        <v>2347677</v>
      </c>
      <c r="I21" s="123">
        <v>903514</v>
      </c>
      <c r="J21" s="124">
        <f t="shared" si="11"/>
        <v>0.19160350670336801</v>
      </c>
      <c r="K21" s="120">
        <v>569029</v>
      </c>
      <c r="L21" s="124">
        <f t="shared" si="12"/>
        <v>0.12067101540862764</v>
      </c>
      <c r="M21" s="120">
        <v>191159</v>
      </c>
      <c r="N21" s="124">
        <f t="shared" si="13"/>
        <v>4.0538093198233927E-2</v>
      </c>
      <c r="O21" s="120">
        <v>2308</v>
      </c>
      <c r="P21" s="124">
        <f t="shared" si="14"/>
        <v>4.8944553539997536E-4</v>
      </c>
      <c r="Q21" s="120">
        <v>37087</v>
      </c>
      <c r="R21" s="125">
        <f t="shared" si="15"/>
        <v>7.8648468680151164E-3</v>
      </c>
    </row>
    <row r="22" spans="1:20" x14ac:dyDescent="0.2">
      <c r="A22" s="118">
        <v>8</v>
      </c>
      <c r="B22" s="111" t="s">
        <v>71</v>
      </c>
      <c r="C22" s="119">
        <f>SUM(D22,I22,K22,M22,O22,Q22)</f>
        <v>361119</v>
      </c>
      <c r="D22" s="120">
        <f t="shared" si="9"/>
        <v>259854</v>
      </c>
      <c r="E22" s="114">
        <f t="shared" si="10"/>
        <v>0.71957997225291381</v>
      </c>
      <c r="F22" s="121">
        <v>109140</v>
      </c>
      <c r="G22" s="121">
        <v>48524</v>
      </c>
      <c r="H22" s="122">
        <v>102190</v>
      </c>
      <c r="I22" s="123">
        <v>72724</v>
      </c>
      <c r="J22" s="124">
        <f t="shared" si="11"/>
        <v>0.20138513897081017</v>
      </c>
      <c r="K22" s="120">
        <v>10549</v>
      </c>
      <c r="L22" s="124">
        <f t="shared" si="12"/>
        <v>2.9211977215266988E-2</v>
      </c>
      <c r="M22" s="120">
        <v>6680</v>
      </c>
      <c r="N22" s="124">
        <f t="shared" si="13"/>
        <v>1.8498057427053131E-2</v>
      </c>
      <c r="O22" s="120">
        <v>11312</v>
      </c>
      <c r="P22" s="124">
        <f t="shared" si="14"/>
        <v>3.1324854133955846E-2</v>
      </c>
      <c r="Q22" s="120">
        <v>0</v>
      </c>
      <c r="R22" s="125">
        <f t="shared" si="15"/>
        <v>0</v>
      </c>
    </row>
    <row r="23" spans="1:20" x14ac:dyDescent="0.2">
      <c r="A23" s="118">
        <v>9</v>
      </c>
      <c r="B23" s="111" t="s">
        <v>72</v>
      </c>
      <c r="C23" s="119">
        <f t="shared" si="8"/>
        <v>4752540</v>
      </c>
      <c r="D23" s="120">
        <f t="shared" si="9"/>
        <v>3430510</v>
      </c>
      <c r="E23" s="114">
        <f t="shared" si="10"/>
        <v>0.72182664427863841</v>
      </c>
      <c r="F23" s="121">
        <v>483306</v>
      </c>
      <c r="G23" s="121">
        <v>115762</v>
      </c>
      <c r="H23" s="122">
        <v>2831442</v>
      </c>
      <c r="I23" s="123">
        <v>1027423</v>
      </c>
      <c r="J23" s="124">
        <f t="shared" si="11"/>
        <v>0.21618397740997444</v>
      </c>
      <c r="K23" s="120">
        <v>275056</v>
      </c>
      <c r="L23" s="124">
        <f t="shared" si="12"/>
        <v>5.7875578111914891E-2</v>
      </c>
      <c r="M23" s="120">
        <v>16695</v>
      </c>
      <c r="N23" s="124">
        <f t="shared" si="13"/>
        <v>3.512858387304473E-3</v>
      </c>
      <c r="O23" s="120">
        <v>2376</v>
      </c>
      <c r="P23" s="124">
        <f t="shared" si="14"/>
        <v>4.9994318827405973E-4</v>
      </c>
      <c r="Q23" s="120">
        <v>480</v>
      </c>
      <c r="R23" s="125">
        <f t="shared" si="15"/>
        <v>1.0099862389374945E-4</v>
      </c>
    </row>
    <row r="24" spans="1:20" ht="29.25" customHeight="1" x14ac:dyDescent="0.2">
      <c r="A24" s="427" t="s">
        <v>73</v>
      </c>
      <c r="B24" s="428"/>
      <c r="C24" s="126">
        <f>SUM(C15:C23)</f>
        <v>16670720.060000001</v>
      </c>
      <c r="D24" s="66">
        <f t="shared" ref="D24:Q24" si="16">SUM(D15:D23)</f>
        <v>10907843.969999999</v>
      </c>
      <c r="E24" s="117">
        <f>D24/C24</f>
        <v>0.65431150728590659</v>
      </c>
      <c r="F24" s="70">
        <f t="shared" si="16"/>
        <v>2728507.4699999997</v>
      </c>
      <c r="G24" s="70">
        <f t="shared" si="16"/>
        <v>1073624.96</v>
      </c>
      <c r="H24" s="127">
        <f t="shared" si="16"/>
        <v>7105711.54</v>
      </c>
      <c r="I24" s="66">
        <f t="shared" si="16"/>
        <v>3089530.38</v>
      </c>
      <c r="J24" s="128">
        <f>I24/C24</f>
        <v>0.18532675066706145</v>
      </c>
      <c r="K24" s="66">
        <f t="shared" si="16"/>
        <v>1909159.4500000002</v>
      </c>
      <c r="L24" s="128">
        <f>K24/C24</f>
        <v>0.11452171490665654</v>
      </c>
      <c r="M24" s="66">
        <f t="shared" si="16"/>
        <v>388141.7</v>
      </c>
      <c r="N24" s="128">
        <f>M24/C24</f>
        <v>2.3282839529608176E-2</v>
      </c>
      <c r="O24" s="66">
        <f t="shared" si="16"/>
        <v>320831.56</v>
      </c>
      <c r="P24" s="128">
        <f>O24/C24</f>
        <v>1.9245213094892553E-2</v>
      </c>
      <c r="Q24" s="126">
        <f t="shared" si="16"/>
        <v>55213</v>
      </c>
      <c r="R24" s="68">
        <f>Q24/C24</f>
        <v>3.3119745158746309E-3</v>
      </c>
    </row>
    <row r="25" spans="1:20" ht="43.5" customHeight="1" x14ac:dyDescent="0.2">
      <c r="A25" s="467" t="s">
        <v>77</v>
      </c>
      <c r="B25" s="520"/>
      <c r="C25" s="129">
        <f>SUM(C13,C24)</f>
        <v>27417361.759999998</v>
      </c>
      <c r="D25" s="66">
        <f>SUM(D13,D24)</f>
        <v>17108910.669999998</v>
      </c>
      <c r="E25" s="117">
        <f>D25/C25</f>
        <v>0.62401739524627398</v>
      </c>
      <c r="F25" s="70">
        <f t="shared" ref="F25:Q25" si="17">SUM(F13,F24)</f>
        <v>6240149.8499999996</v>
      </c>
      <c r="G25" s="70">
        <f t="shared" si="17"/>
        <v>2046054.5899999999</v>
      </c>
      <c r="H25" s="130">
        <f t="shared" si="17"/>
        <v>8822706.2300000004</v>
      </c>
      <c r="I25" s="66">
        <f t="shared" si="17"/>
        <v>4720357.38</v>
      </c>
      <c r="J25" s="128">
        <f>I25/C25</f>
        <v>0.17216672491394375</v>
      </c>
      <c r="K25" s="66">
        <f>SUM(K13,K24)</f>
        <v>3172033.45</v>
      </c>
      <c r="L25" s="131">
        <f>K25/C25</f>
        <v>0.11569433550049932</v>
      </c>
      <c r="M25" s="66">
        <f t="shared" si="17"/>
        <v>1277270.7</v>
      </c>
      <c r="N25" s="128">
        <f>M25/C25</f>
        <v>4.6586200057492332E-2</v>
      </c>
      <c r="O25" s="132">
        <f t="shared" si="17"/>
        <v>926149.56</v>
      </c>
      <c r="P25" s="128">
        <f>O25/C25</f>
        <v>3.3779674649483858E-2</v>
      </c>
      <c r="Q25" s="129">
        <f t="shared" si="17"/>
        <v>212640</v>
      </c>
      <c r="R25" s="68">
        <f>Q25/C25</f>
        <v>7.755669632306738E-3</v>
      </c>
      <c r="T25" s="133"/>
    </row>
    <row r="26" spans="1:20" ht="30" customHeight="1" x14ac:dyDescent="0.2">
      <c r="A26" s="465" t="s">
        <v>78</v>
      </c>
      <c r="B26" s="466"/>
      <c r="C26" s="134">
        <v>5716139</v>
      </c>
      <c r="D26" s="135">
        <v>1454482</v>
      </c>
      <c r="E26" s="136">
        <f>D26/C26</f>
        <v>0.25445182491188545</v>
      </c>
      <c r="F26" s="137">
        <v>592829</v>
      </c>
      <c r="G26" s="137">
        <v>659147</v>
      </c>
      <c r="H26" s="138">
        <v>202506</v>
      </c>
      <c r="I26" s="135">
        <v>354384</v>
      </c>
      <c r="J26" s="139">
        <f>I26/C26</f>
        <v>6.1997092792879946E-2</v>
      </c>
      <c r="K26" s="135">
        <v>2356610</v>
      </c>
      <c r="L26" s="139">
        <f>K26/C26</f>
        <v>0.41227303954644912</v>
      </c>
      <c r="M26" s="135">
        <v>1269232</v>
      </c>
      <c r="N26" s="139">
        <f>M26/C26</f>
        <v>0.2220435857140633</v>
      </c>
      <c r="O26" s="135">
        <v>0</v>
      </c>
      <c r="P26" s="139">
        <f>O26/C26</f>
        <v>0</v>
      </c>
      <c r="Q26" s="135">
        <v>281431</v>
      </c>
      <c r="R26" s="139">
        <f>Q26/C26</f>
        <v>4.9234457034722214E-2</v>
      </c>
      <c r="T26" s="133"/>
    </row>
    <row r="27" spans="1:20" ht="11.25" customHeight="1" x14ac:dyDescent="0.2">
      <c r="A27" s="140"/>
      <c r="B27" s="140"/>
      <c r="C27" s="141"/>
      <c r="D27" s="141"/>
      <c r="E27" s="142"/>
      <c r="F27" s="141"/>
      <c r="G27" s="141"/>
      <c r="H27" s="141"/>
      <c r="I27" s="141"/>
      <c r="J27" s="142"/>
      <c r="K27" s="141"/>
      <c r="L27" s="142"/>
      <c r="M27" s="141"/>
      <c r="N27" s="143"/>
      <c r="O27" s="141"/>
      <c r="P27" s="142"/>
      <c r="Q27" s="141"/>
      <c r="R27" s="142"/>
    </row>
    <row r="28" spans="1:20" ht="27.75" customHeight="1" x14ac:dyDescent="0.2">
      <c r="A28" s="515" t="s">
        <v>80</v>
      </c>
      <c r="B28" s="516"/>
      <c r="C28" s="144">
        <f>SUM(C25:C26)</f>
        <v>33133500.759999998</v>
      </c>
      <c r="D28" s="144">
        <f>SUM(D25:D26)</f>
        <v>18563392.669999998</v>
      </c>
      <c r="E28" s="145">
        <f>D28/C28</f>
        <v>0.56026052919860558</v>
      </c>
      <c r="F28" s="144">
        <f>SUM(F25:F26)</f>
        <v>6832978.8499999996</v>
      </c>
      <c r="G28" s="144">
        <f>SUM(G25:G26)</f>
        <v>2705201.59</v>
      </c>
      <c r="H28" s="144">
        <f>SUM(H25:H26)</f>
        <v>9025212.2300000004</v>
      </c>
      <c r="I28" s="144">
        <f>SUM(I25:I26)</f>
        <v>5074741.38</v>
      </c>
      <c r="J28" s="145">
        <f>I28/C28</f>
        <v>0.15316043471405283</v>
      </c>
      <c r="K28" s="144">
        <f>SUM(K25:K26)</f>
        <v>5528643.4500000002</v>
      </c>
      <c r="L28" s="145">
        <f>K28/C28</f>
        <v>0.16685962313630273</v>
      </c>
      <c r="M28" s="144">
        <f>SUM(M25:M26)</f>
        <v>2546502.7000000002</v>
      </c>
      <c r="N28" s="145">
        <f>M28/C28</f>
        <v>7.6855829948226706E-2</v>
      </c>
      <c r="O28" s="144">
        <f>SUM(O25:O26)</f>
        <v>926149.56</v>
      </c>
      <c r="P28" s="145">
        <f>O28/C28</f>
        <v>2.7952058754928861E-2</v>
      </c>
      <c r="Q28" s="144">
        <f>SUM(Q25:Q26)</f>
        <v>494071</v>
      </c>
      <c r="R28" s="145">
        <f>Q28/C28</f>
        <v>1.4911524247883308E-2</v>
      </c>
    </row>
    <row r="29" spans="1:20" x14ac:dyDescent="0.2">
      <c r="A29" s="46"/>
      <c r="C29" s="146"/>
    </row>
    <row r="30" spans="1:20" ht="19.5" customHeight="1" x14ac:dyDescent="0.2">
      <c r="C30" s="133"/>
    </row>
    <row r="31" spans="1:20" ht="19.5" customHeight="1" x14ac:dyDescent="0.2"/>
    <row r="32" spans="1:20" ht="19.5" customHeight="1" x14ac:dyDescent="0.2"/>
    <row r="33" spans="3:3" ht="19.5" customHeight="1" x14ac:dyDescent="0.2"/>
    <row r="34" spans="3:3" ht="19.5" customHeight="1" x14ac:dyDescent="0.2"/>
    <row r="35" spans="3:3" ht="19.5" customHeight="1" x14ac:dyDescent="0.2"/>
    <row r="36" spans="3:3" ht="19.5" customHeight="1" x14ac:dyDescent="0.2"/>
    <row r="37" spans="3:3" ht="19.5" customHeight="1" x14ac:dyDescent="0.2">
      <c r="C37" s="62"/>
    </row>
    <row r="38" spans="3:3" ht="19.5" customHeight="1" x14ac:dyDescent="0.2">
      <c r="C38" s="62"/>
    </row>
    <row r="39" spans="3:3" x14ac:dyDescent="0.2">
      <c r="C39" s="62"/>
    </row>
  </sheetData>
  <mergeCells count="20">
    <mergeCell ref="A28:B28"/>
    <mergeCell ref="A5:R5"/>
    <mergeCell ref="A13:B13"/>
    <mergeCell ref="A14:R14"/>
    <mergeCell ref="A24:B24"/>
    <mergeCell ref="A25:B25"/>
    <mergeCell ref="A26:B26"/>
    <mergeCell ref="M2:N3"/>
    <mergeCell ref="O2:P3"/>
    <mergeCell ref="Q2:R3"/>
    <mergeCell ref="D3:E3"/>
    <mergeCell ref="F3:F4"/>
    <mergeCell ref="G3:G4"/>
    <mergeCell ref="H3:H4"/>
    <mergeCell ref="K2:L3"/>
    <mergeCell ref="A2:A4"/>
    <mergeCell ref="B2:B4"/>
    <mergeCell ref="C2:C4"/>
    <mergeCell ref="D2:H2"/>
    <mergeCell ref="I2:J3"/>
  </mergeCells>
  <pageMargins left="0.31496062992125984" right="0.11811023622047245" top="0.74803149606299213" bottom="0.74803149606299213" header="0.31496062992125984" footer="0.31496062992125984"/>
  <pageSetup paperSize="9" firstPageNumber="6" orientation="landscape" useFirstPageNumber="1" r:id="rId1"/>
  <headerFooter>
    <oddHeader>&amp;LAugstākās izglītības finansējums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9145A-1E60-4233-A91C-308C7856605C}">
  <sheetPr>
    <tabColor rgb="FF553066"/>
  </sheetPr>
  <dimension ref="A1:Q24"/>
  <sheetViews>
    <sheetView zoomScaleNormal="100" workbookViewId="0">
      <pane ySplit="4" topLeftCell="A5" activePane="bottomLeft" state="frozen"/>
      <selection activeCell="E5" sqref="E5"/>
      <selection pane="bottomLeft" activeCell="G6" sqref="G6:G20"/>
    </sheetView>
  </sheetViews>
  <sheetFormatPr defaultColWidth="9.140625" defaultRowHeight="12.75" x14ac:dyDescent="0.2"/>
  <cols>
    <col min="1" max="1" width="3.42578125" style="19" customWidth="1"/>
    <col min="2" max="2" width="11.5703125" style="19" customWidth="1"/>
    <col min="3" max="3" width="10.5703125" style="19" customWidth="1"/>
    <col min="4" max="4" width="11.28515625" style="19" customWidth="1"/>
    <col min="5" max="5" width="9" style="19" customWidth="1"/>
    <col min="6" max="7" width="10.42578125" style="19" customWidth="1"/>
    <col min="8" max="8" width="9.85546875" style="19" customWidth="1"/>
    <col min="9" max="10" width="9.7109375" style="19" customWidth="1"/>
    <col min="11" max="11" width="9.140625" style="19" customWidth="1"/>
    <col min="12" max="13" width="9.7109375" style="19" customWidth="1"/>
    <col min="14" max="14" width="9.140625" style="19" customWidth="1"/>
    <col min="15" max="16" width="9.140625" style="19"/>
    <col min="17" max="17" width="9.85546875" style="19" bestFit="1" customWidth="1"/>
    <col min="18" max="16384" width="9.140625" style="19"/>
  </cols>
  <sheetData>
    <row r="1" spans="1:17" ht="20.25" customHeight="1" x14ac:dyDescent="0.25">
      <c r="A1" s="1" t="s">
        <v>113</v>
      </c>
    </row>
    <row r="2" spans="1:17" ht="12.75" customHeight="1" x14ac:dyDescent="0.2">
      <c r="A2" s="488" t="s">
        <v>0</v>
      </c>
      <c r="B2" s="491" t="s">
        <v>1</v>
      </c>
      <c r="C2" s="524" t="s">
        <v>38</v>
      </c>
      <c r="D2" s="526" t="s">
        <v>39</v>
      </c>
      <c r="E2" s="526"/>
      <c r="F2" s="526"/>
      <c r="G2" s="526"/>
      <c r="H2" s="526"/>
      <c r="I2" s="526"/>
      <c r="J2" s="526"/>
      <c r="K2" s="526"/>
      <c r="L2" s="526"/>
      <c r="M2" s="527"/>
      <c r="N2" s="528"/>
    </row>
    <row r="3" spans="1:17" ht="36" customHeight="1" x14ac:dyDescent="0.2">
      <c r="A3" s="489"/>
      <c r="B3" s="492"/>
      <c r="C3" s="525"/>
      <c r="D3" s="487" t="s">
        <v>16</v>
      </c>
      <c r="E3" s="529"/>
      <c r="F3" s="530" t="s">
        <v>45</v>
      </c>
      <c r="G3" s="531"/>
      <c r="H3" s="531"/>
      <c r="I3" s="530" t="s">
        <v>46</v>
      </c>
      <c r="J3" s="531"/>
      <c r="K3" s="531"/>
      <c r="L3" s="530" t="s">
        <v>47</v>
      </c>
      <c r="M3" s="531"/>
      <c r="N3" s="532"/>
    </row>
    <row r="4" spans="1:17" ht="45" x14ac:dyDescent="0.2">
      <c r="A4" s="509"/>
      <c r="B4" s="510"/>
      <c r="C4" s="478"/>
      <c r="D4" s="107" t="s">
        <v>14</v>
      </c>
      <c r="E4" s="109" t="s">
        <v>15</v>
      </c>
      <c r="F4" s="107" t="s">
        <v>14</v>
      </c>
      <c r="G4" s="109" t="s">
        <v>111</v>
      </c>
      <c r="H4" s="109" t="s">
        <v>15</v>
      </c>
      <c r="I4" s="107" t="s">
        <v>14</v>
      </c>
      <c r="J4" s="109" t="s">
        <v>111</v>
      </c>
      <c r="K4" s="109" t="s">
        <v>15</v>
      </c>
      <c r="L4" s="107" t="s">
        <v>14</v>
      </c>
      <c r="M4" s="109" t="s">
        <v>111</v>
      </c>
      <c r="N4" s="108" t="s">
        <v>15</v>
      </c>
    </row>
    <row r="5" spans="1:17" ht="21" customHeight="1" x14ac:dyDescent="0.2">
      <c r="A5" s="521" t="s">
        <v>48</v>
      </c>
      <c r="B5" s="522"/>
      <c r="C5" s="522"/>
      <c r="D5" s="522"/>
      <c r="E5" s="522"/>
      <c r="F5" s="522"/>
      <c r="G5" s="522"/>
      <c r="H5" s="522"/>
      <c r="I5" s="522"/>
      <c r="J5" s="522"/>
      <c r="K5" s="522"/>
      <c r="L5" s="522"/>
      <c r="M5" s="522"/>
      <c r="N5" s="523"/>
    </row>
    <row r="6" spans="1:17" x14ac:dyDescent="0.2">
      <c r="A6" s="8">
        <v>1</v>
      </c>
      <c r="B6" s="111" t="s">
        <v>19</v>
      </c>
      <c r="C6" s="112">
        <v>88254978.399999991</v>
      </c>
      <c r="D6" s="113">
        <v>38560714.879999995</v>
      </c>
      <c r="E6" s="60">
        <f t="shared" ref="E6:E20" si="0">D6/C6</f>
        <v>0.43692396258067634</v>
      </c>
      <c r="F6" s="113">
        <v>20679309.449999999</v>
      </c>
      <c r="G6" s="255">
        <f t="shared" ref="G6:G10" si="1">F6/D6</f>
        <v>0.53627920318265643</v>
      </c>
      <c r="H6" s="255">
        <f t="shared" ref="H6:H22" si="2">F6/C6</f>
        <v>0.23431323450417388</v>
      </c>
      <c r="I6" s="256">
        <v>4518953.32</v>
      </c>
      <c r="J6" s="255">
        <f t="shared" ref="J6:J10" si="3">I6/D6</f>
        <v>0.11719060017592706</v>
      </c>
      <c r="K6" s="60">
        <f t="shared" ref="K6:K22" si="4">I6/C6</f>
        <v>5.120338140607375E-2</v>
      </c>
      <c r="L6" s="113">
        <v>13362452.109999999</v>
      </c>
      <c r="M6" s="255">
        <f t="shared" ref="M6:M10" si="5">L6/D6</f>
        <v>0.34653019664141665</v>
      </c>
      <c r="N6" s="60">
        <f t="shared" ref="N6:N22" si="6">L6/C6</f>
        <v>0.15140734667042874</v>
      </c>
      <c r="O6" s="80"/>
    </row>
    <row r="7" spans="1:17" ht="16.5" customHeight="1" x14ac:dyDescent="0.2">
      <c r="A7" s="8">
        <v>2</v>
      </c>
      <c r="B7" s="111" t="s">
        <v>20</v>
      </c>
      <c r="C7" s="112">
        <v>69615280.000001118</v>
      </c>
      <c r="D7" s="113">
        <v>30639140.000001121</v>
      </c>
      <c r="E7" s="60">
        <f t="shared" si="0"/>
        <v>0.44012090449109204</v>
      </c>
      <c r="F7" s="113">
        <v>21034757.640000291</v>
      </c>
      <c r="G7" s="255">
        <f t="shared" si="1"/>
        <v>0.68653224731501994</v>
      </c>
      <c r="H7" s="255">
        <f t="shared" si="2"/>
        <v>0.30215719365058868</v>
      </c>
      <c r="I7" s="256">
        <v>8538897.7299999781</v>
      </c>
      <c r="J7" s="255">
        <f t="shared" si="3"/>
        <v>0.2786924740707365</v>
      </c>
      <c r="K7" s="60">
        <f t="shared" si="4"/>
        <v>0.12265838376287276</v>
      </c>
      <c r="L7" s="113">
        <v>1065484.6300008525</v>
      </c>
      <c r="M7" s="255">
        <f t="shared" si="5"/>
        <v>3.4775278614243531E-2</v>
      </c>
      <c r="N7" s="60">
        <f t="shared" si="6"/>
        <v>1.5305327077630592E-2</v>
      </c>
      <c r="O7" s="80"/>
    </row>
    <row r="8" spans="1:17" ht="16.5" customHeight="1" x14ac:dyDescent="0.2">
      <c r="A8" s="8">
        <v>3</v>
      </c>
      <c r="B8" s="111" t="s">
        <v>21</v>
      </c>
      <c r="C8" s="112">
        <v>34035184</v>
      </c>
      <c r="D8" s="113">
        <v>12940206</v>
      </c>
      <c r="E8" s="60">
        <f t="shared" si="0"/>
        <v>0.38020085332872006</v>
      </c>
      <c r="F8" s="113">
        <v>7066051</v>
      </c>
      <c r="G8" s="255">
        <f t="shared" si="1"/>
        <v>0.54605398090262247</v>
      </c>
      <c r="H8" s="255">
        <f t="shared" si="2"/>
        <v>0.20761018950272164</v>
      </c>
      <c r="I8" s="256">
        <v>990460</v>
      </c>
      <c r="J8" s="255">
        <f t="shared" si="3"/>
        <v>7.6541285355117228E-2</v>
      </c>
      <c r="K8" s="60">
        <f t="shared" si="4"/>
        <v>2.9101062006892633E-2</v>
      </c>
      <c r="L8" s="113">
        <v>4883695</v>
      </c>
      <c r="M8" s="255">
        <f t="shared" si="5"/>
        <v>0.37740473374226036</v>
      </c>
      <c r="N8" s="60">
        <f t="shared" si="6"/>
        <v>0.14348960181910578</v>
      </c>
      <c r="O8" s="80"/>
    </row>
    <row r="9" spans="1:17" ht="16.5" customHeight="1" x14ac:dyDescent="0.2">
      <c r="A9" s="8">
        <v>4</v>
      </c>
      <c r="B9" s="111" t="s">
        <v>22</v>
      </c>
      <c r="C9" s="112">
        <v>14410331</v>
      </c>
      <c r="D9" s="113">
        <v>5170479</v>
      </c>
      <c r="E9" s="60">
        <f t="shared" si="0"/>
        <v>0.35880362498266</v>
      </c>
      <c r="F9" s="113">
        <v>2829080</v>
      </c>
      <c r="G9" s="255">
        <f t="shared" si="1"/>
        <v>0.5471601373876579</v>
      </c>
      <c r="H9" s="255">
        <f t="shared" si="2"/>
        <v>0.19632304074070192</v>
      </c>
      <c r="I9" s="256">
        <v>575955</v>
      </c>
      <c r="J9" s="255">
        <f t="shared" si="3"/>
        <v>0.11139296765348046</v>
      </c>
      <c r="K9" s="60">
        <f t="shared" si="4"/>
        <v>3.9968200591644978E-2</v>
      </c>
      <c r="L9" s="113">
        <v>1765444</v>
      </c>
      <c r="M9" s="255">
        <f t="shared" si="5"/>
        <v>0.34144689495886166</v>
      </c>
      <c r="N9" s="60">
        <f t="shared" si="6"/>
        <v>0.1225123836503131</v>
      </c>
      <c r="O9" s="80"/>
      <c r="Q9" s="62"/>
    </row>
    <row r="10" spans="1:17" ht="16.5" customHeight="1" x14ac:dyDescent="0.2">
      <c r="A10" s="8">
        <v>5</v>
      </c>
      <c r="B10" s="111" t="s">
        <v>23</v>
      </c>
      <c r="C10" s="112">
        <v>73012796.99999997</v>
      </c>
      <c r="D10" s="113">
        <v>28217667.999999963</v>
      </c>
      <c r="E10" s="60">
        <f t="shared" si="0"/>
        <v>0.38647564754983943</v>
      </c>
      <c r="F10" s="113">
        <v>15955588.989999972</v>
      </c>
      <c r="G10" s="255">
        <f t="shared" si="1"/>
        <v>0.56544676158214047</v>
      </c>
      <c r="H10" s="255">
        <f t="shared" si="2"/>
        <v>0.21853140333741738</v>
      </c>
      <c r="I10" s="256">
        <v>4251977.4599999879</v>
      </c>
      <c r="J10" s="255">
        <f t="shared" si="3"/>
        <v>0.15068493470119479</v>
      </c>
      <c r="K10" s="60">
        <f t="shared" si="4"/>
        <v>5.8236057714649521E-2</v>
      </c>
      <c r="L10" s="113">
        <v>8010101.5500000045</v>
      </c>
      <c r="M10" s="255">
        <f t="shared" si="5"/>
        <v>0.28386830371666488</v>
      </c>
      <c r="N10" s="60">
        <f t="shared" si="6"/>
        <v>0.10970818649777254</v>
      </c>
      <c r="O10" s="80"/>
    </row>
    <row r="11" spans="1:17" ht="16.5" customHeight="1" x14ac:dyDescent="0.2">
      <c r="A11" s="8">
        <v>6</v>
      </c>
      <c r="B11" s="111" t="s">
        <v>24</v>
      </c>
      <c r="C11" s="112">
        <v>5346332</v>
      </c>
      <c r="D11" s="113">
        <v>2941478</v>
      </c>
      <c r="E11" s="60">
        <f t="shared" si="0"/>
        <v>0.55018618372371941</v>
      </c>
      <c r="F11" s="113">
        <v>1693310</v>
      </c>
      <c r="G11" s="255">
        <f>F11/D11</f>
        <v>0.57566638268244741</v>
      </c>
      <c r="H11" s="255">
        <f t="shared" si="2"/>
        <v>0.31672369018609392</v>
      </c>
      <c r="I11" s="256">
        <v>312040</v>
      </c>
      <c r="J11" s="255">
        <f>I11/D11</f>
        <v>0.10608272439909461</v>
      </c>
      <c r="K11" s="60">
        <f t="shared" si="4"/>
        <v>5.836524929615295E-2</v>
      </c>
      <c r="L11" s="113">
        <v>936128</v>
      </c>
      <c r="M11" s="255">
        <f>L11/D11</f>
        <v>0.31825089291845798</v>
      </c>
      <c r="N11" s="60">
        <f t="shared" si="6"/>
        <v>0.17509724424147247</v>
      </c>
      <c r="O11" s="80"/>
    </row>
    <row r="12" spans="1:17" ht="16.5" customHeight="1" x14ac:dyDescent="0.2">
      <c r="A12" s="8">
        <v>7</v>
      </c>
      <c r="B12" s="111" t="s">
        <v>25</v>
      </c>
      <c r="C12" s="112">
        <v>4978118</v>
      </c>
      <c r="D12" s="113">
        <v>2276222</v>
      </c>
      <c r="E12" s="60">
        <f t="shared" si="0"/>
        <v>0.45724548915875435</v>
      </c>
      <c r="F12" s="113">
        <v>1059426</v>
      </c>
      <c r="G12" s="255">
        <f t="shared" ref="G12:G20" si="7">F12/D12</f>
        <v>0.46543175489912669</v>
      </c>
      <c r="H12" s="255">
        <f t="shared" si="2"/>
        <v>0.21281657043886867</v>
      </c>
      <c r="I12" s="256"/>
      <c r="J12" s="255">
        <f t="shared" ref="J12:J20" si="8">I12/D12</f>
        <v>0</v>
      </c>
      <c r="K12" s="60">
        <f t="shared" si="4"/>
        <v>0</v>
      </c>
      <c r="L12" s="113">
        <v>1216796</v>
      </c>
      <c r="M12" s="255">
        <f t="shared" ref="M12:M20" si="9">L12/D12</f>
        <v>0.53456824510087331</v>
      </c>
      <c r="N12" s="60">
        <f t="shared" si="6"/>
        <v>0.2444289187198857</v>
      </c>
      <c r="O12" s="80"/>
    </row>
    <row r="13" spans="1:17" ht="16.5" customHeight="1" x14ac:dyDescent="0.2">
      <c r="A13" s="8">
        <v>8</v>
      </c>
      <c r="B13" s="257" t="s">
        <v>26</v>
      </c>
      <c r="C13" s="112">
        <v>5613115</v>
      </c>
      <c r="D13" s="113">
        <v>3330816</v>
      </c>
      <c r="E13" s="60">
        <f t="shared" si="0"/>
        <v>0.59339885250881197</v>
      </c>
      <c r="F13" s="113">
        <v>2237601</v>
      </c>
      <c r="G13" s="255">
        <f t="shared" si="7"/>
        <v>0.67178763402121278</v>
      </c>
      <c r="H13" s="255">
        <f t="shared" si="2"/>
        <v>0.3986380111577974</v>
      </c>
      <c r="I13" s="256">
        <v>218029</v>
      </c>
      <c r="J13" s="255">
        <f t="shared" si="8"/>
        <v>6.54581339827838E-2</v>
      </c>
      <c r="K13" s="60">
        <f t="shared" si="4"/>
        <v>3.8842781592751972E-2</v>
      </c>
      <c r="L13" s="113">
        <v>875186</v>
      </c>
      <c r="M13" s="255">
        <f t="shared" si="9"/>
        <v>0.2627542319960034</v>
      </c>
      <c r="N13" s="60">
        <f t="shared" si="6"/>
        <v>0.15591805975826256</v>
      </c>
      <c r="O13" s="80"/>
    </row>
    <row r="14" spans="1:17" ht="16.5" customHeight="1" x14ac:dyDescent="0.2">
      <c r="A14" s="8">
        <v>9</v>
      </c>
      <c r="B14" s="111" t="s">
        <v>27</v>
      </c>
      <c r="C14" s="112">
        <v>4591815</v>
      </c>
      <c r="D14" s="113">
        <v>2828483</v>
      </c>
      <c r="E14" s="60">
        <f t="shared" si="0"/>
        <v>0.61598365787820286</v>
      </c>
      <c r="F14" s="113">
        <v>1738103</v>
      </c>
      <c r="G14" s="255">
        <f t="shared" si="7"/>
        <v>0.61450006947186886</v>
      </c>
      <c r="H14" s="255">
        <f t="shared" si="2"/>
        <v>0.37852200055969154</v>
      </c>
      <c r="I14" s="256">
        <v>169709</v>
      </c>
      <c r="J14" s="255">
        <f t="shared" si="8"/>
        <v>6.0000007070928126E-2</v>
      </c>
      <c r="K14" s="60">
        <f t="shared" si="4"/>
        <v>3.6959023828268343E-2</v>
      </c>
      <c r="L14" s="113">
        <v>920671</v>
      </c>
      <c r="M14" s="255">
        <f t="shared" si="9"/>
        <v>0.32549992345720302</v>
      </c>
      <c r="N14" s="60">
        <f t="shared" si="6"/>
        <v>0.20050263349024297</v>
      </c>
      <c r="O14" s="80"/>
    </row>
    <row r="15" spans="1:17" ht="16.5" customHeight="1" x14ac:dyDescent="0.2">
      <c r="A15" s="8">
        <v>10</v>
      </c>
      <c r="B15" s="111" t="s">
        <v>28</v>
      </c>
      <c r="C15" s="112">
        <v>4249567</v>
      </c>
      <c r="D15" s="113">
        <v>2223233</v>
      </c>
      <c r="E15" s="60">
        <f t="shared" si="0"/>
        <v>0.52316694853852164</v>
      </c>
      <c r="F15" s="113">
        <v>1301612</v>
      </c>
      <c r="G15" s="255">
        <f t="shared" si="7"/>
        <v>0.58545910392657896</v>
      </c>
      <c r="H15" s="255">
        <f t="shared" si="2"/>
        <v>0.30629285289536556</v>
      </c>
      <c r="I15" s="256">
        <v>352613</v>
      </c>
      <c r="J15" s="255">
        <f t="shared" si="8"/>
        <v>0.15860370910291455</v>
      </c>
      <c r="K15" s="60">
        <f t="shared" si="4"/>
        <v>8.2976218518263159E-2</v>
      </c>
      <c r="L15" s="113">
        <v>569008</v>
      </c>
      <c r="M15" s="255">
        <f t="shared" si="9"/>
        <v>0.25593718697050649</v>
      </c>
      <c r="N15" s="60">
        <f t="shared" si="6"/>
        <v>0.13389787712489296</v>
      </c>
      <c r="O15" s="80"/>
    </row>
    <row r="16" spans="1:17" ht="16.5" customHeight="1" x14ac:dyDescent="0.2">
      <c r="A16" s="8">
        <v>11</v>
      </c>
      <c r="B16" s="111" t="s">
        <v>29</v>
      </c>
      <c r="C16" s="112">
        <v>2836017</v>
      </c>
      <c r="D16" s="113">
        <v>1220895</v>
      </c>
      <c r="E16" s="60">
        <f t="shared" si="0"/>
        <v>0.43049636162265598</v>
      </c>
      <c r="F16" s="113">
        <v>801978</v>
      </c>
      <c r="G16" s="255">
        <f t="shared" si="7"/>
        <v>0.65687712702566559</v>
      </c>
      <c r="H16" s="255">
        <f t="shared" si="2"/>
        <v>0.28278321321769229</v>
      </c>
      <c r="I16" s="256">
        <v>185966</v>
      </c>
      <c r="J16" s="255">
        <f t="shared" si="8"/>
        <v>0.15231940502664029</v>
      </c>
      <c r="K16" s="60">
        <f t="shared" si="4"/>
        <v>6.5572949668496347E-2</v>
      </c>
      <c r="L16" s="113">
        <v>232951</v>
      </c>
      <c r="M16" s="255">
        <f t="shared" si="9"/>
        <v>0.19080346794769412</v>
      </c>
      <c r="N16" s="60">
        <f t="shared" si="6"/>
        <v>8.2140198736467371E-2</v>
      </c>
      <c r="O16" s="80"/>
    </row>
    <row r="17" spans="1:17" ht="16.5" customHeight="1" x14ac:dyDescent="0.2">
      <c r="A17" s="8">
        <v>13</v>
      </c>
      <c r="B17" s="111" t="s">
        <v>30</v>
      </c>
      <c r="C17" s="112">
        <v>5413233</v>
      </c>
      <c r="D17" s="113">
        <v>2597371</v>
      </c>
      <c r="E17" s="60">
        <f t="shared" si="0"/>
        <v>0.47981880698650881</v>
      </c>
      <c r="F17" s="113">
        <v>1626189</v>
      </c>
      <c r="G17" s="255">
        <f t="shared" si="7"/>
        <v>0.62609038138948958</v>
      </c>
      <c r="H17" s="255">
        <f t="shared" si="2"/>
        <v>0.30040993986403319</v>
      </c>
      <c r="I17" s="256">
        <v>197633</v>
      </c>
      <c r="J17" s="255">
        <f t="shared" si="8"/>
        <v>7.6089630630356619E-2</v>
      </c>
      <c r="K17" s="60">
        <f t="shared" si="4"/>
        <v>3.6509235793101828E-2</v>
      </c>
      <c r="L17" s="113">
        <v>773549</v>
      </c>
      <c r="M17" s="255">
        <f t="shared" si="9"/>
        <v>0.2978199879801538</v>
      </c>
      <c r="N17" s="60">
        <f t="shared" si="6"/>
        <v>0.14289963132937378</v>
      </c>
      <c r="O17" s="80"/>
    </row>
    <row r="18" spans="1:17" ht="16.5" customHeight="1" x14ac:dyDescent="0.2">
      <c r="A18" s="8">
        <v>14</v>
      </c>
      <c r="B18" s="111" t="s">
        <v>31</v>
      </c>
      <c r="C18" s="112">
        <v>6386394</v>
      </c>
      <c r="D18" s="113">
        <v>3053333</v>
      </c>
      <c r="E18" s="60">
        <f t="shared" si="0"/>
        <v>0.47809969131249969</v>
      </c>
      <c r="F18" s="113">
        <v>1523512</v>
      </c>
      <c r="G18" s="255">
        <f t="shared" si="7"/>
        <v>0.49896686669943957</v>
      </c>
      <c r="H18" s="255">
        <f t="shared" si="2"/>
        <v>0.23855590494416723</v>
      </c>
      <c r="I18" s="256">
        <v>288323</v>
      </c>
      <c r="J18" s="255">
        <f t="shared" si="8"/>
        <v>9.4428940439840653E-2</v>
      </c>
      <c r="K18" s="60">
        <f t="shared" si="4"/>
        <v>4.5146447275254235E-2</v>
      </c>
      <c r="L18" s="113">
        <v>1241498</v>
      </c>
      <c r="M18" s="255">
        <f t="shared" si="9"/>
        <v>0.40660419286071975</v>
      </c>
      <c r="N18" s="60">
        <f t="shared" si="6"/>
        <v>0.19439733909307819</v>
      </c>
      <c r="O18" s="80"/>
    </row>
    <row r="19" spans="1:17" ht="16.5" customHeight="1" x14ac:dyDescent="0.2">
      <c r="A19" s="8">
        <v>15</v>
      </c>
      <c r="B19" s="111" t="s">
        <v>32</v>
      </c>
      <c r="C19" s="112">
        <v>4448718</v>
      </c>
      <c r="D19" s="113">
        <v>2289301</v>
      </c>
      <c r="E19" s="60">
        <f t="shared" si="0"/>
        <v>0.51459791337639293</v>
      </c>
      <c r="F19" s="113">
        <v>1758637</v>
      </c>
      <c r="G19" s="255">
        <f t="shared" si="7"/>
        <v>0.76819824042360529</v>
      </c>
      <c r="H19" s="255">
        <f t="shared" si="2"/>
        <v>0.39531321158140392</v>
      </c>
      <c r="I19" s="256">
        <v>58858</v>
      </c>
      <c r="J19" s="255">
        <f t="shared" si="8"/>
        <v>2.5710031140509702E-2</v>
      </c>
      <c r="K19" s="60">
        <f t="shared" si="4"/>
        <v>1.3230328377748376E-2</v>
      </c>
      <c r="L19" s="113">
        <v>471806</v>
      </c>
      <c r="M19" s="255">
        <f t="shared" si="9"/>
        <v>0.20609172843588502</v>
      </c>
      <c r="N19" s="60">
        <f t="shared" si="6"/>
        <v>0.10605437341724065</v>
      </c>
      <c r="O19" s="80"/>
    </row>
    <row r="20" spans="1:17" ht="16.5" customHeight="1" x14ac:dyDescent="0.2">
      <c r="A20" s="8">
        <v>16</v>
      </c>
      <c r="B20" s="111" t="s">
        <v>33</v>
      </c>
      <c r="C20" s="112">
        <v>2928826</v>
      </c>
      <c r="D20" s="113">
        <v>1571610</v>
      </c>
      <c r="E20" s="60">
        <f t="shared" si="0"/>
        <v>0.53660067207816375</v>
      </c>
      <c r="F20" s="113">
        <v>828423</v>
      </c>
      <c r="G20" s="255">
        <f t="shared" si="7"/>
        <v>0.52711741462576589</v>
      </c>
      <c r="H20" s="255">
        <f t="shared" si="2"/>
        <v>0.28285155895229008</v>
      </c>
      <c r="I20" s="256">
        <v>172200</v>
      </c>
      <c r="J20" s="255">
        <f t="shared" si="8"/>
        <v>0.10956916792333976</v>
      </c>
      <c r="K20" s="60">
        <f t="shared" si="4"/>
        <v>5.8794889146709294E-2</v>
      </c>
      <c r="L20" s="113">
        <v>570987</v>
      </c>
      <c r="M20" s="255">
        <f t="shared" si="9"/>
        <v>0.36331341745089429</v>
      </c>
      <c r="N20" s="60">
        <f t="shared" si="6"/>
        <v>0.19495422397916434</v>
      </c>
      <c r="O20" s="80"/>
    </row>
    <row r="21" spans="1:17" ht="30.75" customHeight="1" x14ac:dyDescent="0.2">
      <c r="A21" s="467" t="s">
        <v>34</v>
      </c>
      <c r="B21" s="468"/>
      <c r="C21" s="116">
        <f>SUM(C6:C20)</f>
        <v>326120705.40000105</v>
      </c>
      <c r="D21" s="65">
        <f>SUM(D6:D20)</f>
        <v>139860949.88000107</v>
      </c>
      <c r="E21" s="68">
        <f>D21/C21</f>
        <v>0.42886252716906031</v>
      </c>
      <c r="F21" s="69">
        <f>SUM(F6:F20)</f>
        <v>82133578.080000252</v>
      </c>
      <c r="G21" s="117">
        <f>F21/D21</f>
        <v>0.58725168212049061</v>
      </c>
      <c r="H21" s="128">
        <f t="shared" si="2"/>
        <v>0.25185024047847526</v>
      </c>
      <c r="I21" s="66">
        <f>SUM(I6:I20)</f>
        <v>20831614.509999968</v>
      </c>
      <c r="J21" s="128">
        <f>I21/D21</f>
        <v>0.14894518110933203</v>
      </c>
      <c r="K21" s="68">
        <f t="shared" si="4"/>
        <v>6.3877006780201515E-2</v>
      </c>
      <c r="L21" s="127">
        <f>SUM(L6:L20)</f>
        <v>36895757.290000856</v>
      </c>
      <c r="M21" s="117">
        <f>L21/D21</f>
        <v>0.26380313677017747</v>
      </c>
      <c r="N21" s="68">
        <f t="shared" si="6"/>
        <v>0.11313527991038357</v>
      </c>
      <c r="O21" s="80"/>
    </row>
    <row r="22" spans="1:17" ht="30.75" customHeight="1" x14ac:dyDescent="0.2">
      <c r="A22" s="465" t="s">
        <v>112</v>
      </c>
      <c r="B22" s="466"/>
      <c r="C22" s="258">
        <v>27765606.59</v>
      </c>
      <c r="D22" s="259">
        <v>12445552.346299998</v>
      </c>
      <c r="E22" s="139">
        <f>D22/C22</f>
        <v>0.44823628491453027</v>
      </c>
      <c r="F22" s="259">
        <v>6099046.8499999996</v>
      </c>
      <c r="G22" s="136">
        <f>F22/D22</f>
        <v>0.49005835018750421</v>
      </c>
      <c r="H22" s="260">
        <f t="shared" si="2"/>
        <v>0.21966193427939079</v>
      </c>
      <c r="I22" s="135">
        <v>3880367.77</v>
      </c>
      <c r="J22" s="260">
        <f>I22/D22</f>
        <v>0.31178750946747769</v>
      </c>
      <c r="K22" s="139">
        <f t="shared" si="4"/>
        <v>0.13975447492645612</v>
      </c>
      <c r="L22" s="261">
        <v>1921359.91</v>
      </c>
      <c r="M22" s="136">
        <f>L22/D22</f>
        <v>0.15438124854066526</v>
      </c>
      <c r="N22" s="139">
        <f t="shared" si="6"/>
        <v>6.9199277306334545E-2</v>
      </c>
      <c r="O22" s="80"/>
      <c r="Q22" s="62"/>
    </row>
    <row r="23" spans="1:17" ht="11.25" customHeight="1" x14ac:dyDescent="0.2">
      <c r="A23" s="140"/>
      <c r="B23" s="140"/>
      <c r="C23" s="141"/>
      <c r="D23" s="141"/>
      <c r="E23" s="142"/>
      <c r="F23" s="141"/>
      <c r="G23" s="141"/>
      <c r="H23" s="141"/>
      <c r="I23" s="141"/>
      <c r="J23" s="141"/>
      <c r="K23" s="141"/>
      <c r="L23" s="141"/>
      <c r="M23" s="141"/>
      <c r="N23" s="141"/>
    </row>
    <row r="24" spans="1:17" ht="27.75" customHeight="1" x14ac:dyDescent="0.2">
      <c r="A24" s="483" t="s">
        <v>36</v>
      </c>
      <c r="B24" s="484"/>
      <c r="C24" s="77">
        <f>SUM(C21:C22)</f>
        <v>353886311.99000102</v>
      </c>
      <c r="D24" s="77">
        <f>SUM(D21:D22)</f>
        <v>152306502.22630107</v>
      </c>
      <c r="E24" s="78">
        <f>D24/C24</f>
        <v>0.43038257504179606</v>
      </c>
      <c r="F24" s="77">
        <f>SUM(F21:F22)</f>
        <v>88232624.930000246</v>
      </c>
      <c r="G24" s="78">
        <f>F24/D24</f>
        <v>0.57930963970863081</v>
      </c>
      <c r="H24" s="78">
        <f>F24/C24</f>
        <v>0.24932477448433563</v>
      </c>
      <c r="I24" s="77">
        <f>SUM(I21:I22)</f>
        <v>24711982.279999968</v>
      </c>
      <c r="J24" s="78">
        <f>I24/D24</f>
        <v>0.16225165648727355</v>
      </c>
      <c r="K24" s="78">
        <f>I24/C24</f>
        <v>6.9830285723789728E-2</v>
      </c>
      <c r="L24" s="77">
        <f>SUM(L21:L22)</f>
        <v>38817117.200000852</v>
      </c>
      <c r="M24" s="78">
        <f>L24/D24</f>
        <v>0.25486185180935572</v>
      </c>
      <c r="N24" s="78">
        <f>L24/C24</f>
        <v>0.10968810006163116</v>
      </c>
      <c r="O24" s="80"/>
    </row>
  </sheetData>
  <mergeCells count="12">
    <mergeCell ref="A5:N5"/>
    <mergeCell ref="A21:B21"/>
    <mergeCell ref="A22:B22"/>
    <mergeCell ref="A24:B24"/>
    <mergeCell ref="A2:A4"/>
    <mergeCell ref="B2:B4"/>
    <mergeCell ref="C2:C4"/>
    <mergeCell ref="D2:N2"/>
    <mergeCell ref="D3:E3"/>
    <mergeCell ref="F3:H3"/>
    <mergeCell ref="I3:K3"/>
    <mergeCell ref="L3:N3"/>
  </mergeCells>
  <pageMargins left="0.31496062992125984" right="0.11811023622047245" top="0.74803149606299213" bottom="0.74803149606299213" header="0.31496062992125984" footer="0.31496062992125984"/>
  <pageSetup paperSize="9" firstPageNumber="6" orientation="landscape" useFirstPageNumber="1" r:id="rId1"/>
  <headerFooter>
    <oddHeader>&amp;LAugstākās izglītības finansējums</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vt:i4>
      </vt:variant>
    </vt:vector>
  </HeadingPairs>
  <TitlesOfParts>
    <vt:vector size="20" baseType="lpstr">
      <vt:lpstr>KOPSAVILKUMS</vt:lpstr>
      <vt:lpstr>1.1.</vt:lpstr>
      <vt:lpstr>1.2.</vt:lpstr>
      <vt:lpstr>1.3.</vt:lpstr>
      <vt:lpstr>1.4.</vt:lpstr>
      <vt:lpstr>1.5.</vt:lpstr>
      <vt:lpstr>1.6.</vt:lpstr>
      <vt:lpstr>1.7.</vt:lpstr>
      <vt:lpstr>1.8.</vt:lpstr>
      <vt:lpstr>1.9.</vt:lpstr>
      <vt:lpstr>2.1.</vt:lpstr>
      <vt:lpstr>2.2.</vt:lpstr>
      <vt:lpstr>2.3.</vt:lpstr>
      <vt:lpstr>2.4.</vt:lpstr>
      <vt:lpstr>2.5.</vt:lpstr>
      <vt:lpstr>2.6.</vt:lpstr>
      <vt:lpstr>'1.2.'!Print_Area</vt:lpstr>
      <vt:lpstr>'2.4.'!Print_Area</vt:lpstr>
      <vt:lpstr>'2.5.'!Print_Area</vt:lpstr>
      <vt:lpstr>'2.6.'!Print_Area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Austra Irbe</cp:lastModifiedBy>
  <dcterms:created xsi:type="dcterms:W3CDTF">2015-06-05T18:17:20Z</dcterms:created>
  <dcterms:modified xsi:type="dcterms:W3CDTF">2021-06-11T12:17:13Z</dcterms:modified>
</cp:coreProperties>
</file>