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s.Garsva\Documents\Valsts Programma\2021\"/>
    </mc:Choice>
  </mc:AlternateContent>
  <bookViews>
    <workbookView xWindow="0" yWindow="0" windowWidth="23040" windowHeight="9390"/>
  </bookViews>
  <sheets>
    <sheet name="Budzets JPVP" sheetId="1" r:id="rId1"/>
    <sheet name="Sheet2" sheetId="4" r:id="rId2"/>
    <sheet name="Sheet1" sheetId="3" r:id="rId3"/>
    <sheet name="jpp" sheetId="2" r:id="rId4"/>
  </sheets>
  <definedNames>
    <definedName name="_Hlk62635761" localSheetId="0">'Budzets JPVP'!$L$37</definedName>
  </definedNames>
  <calcPr calcId="152511"/>
  <customWorkbookViews>
    <customWorkbookView name="Raitis Imsa - Personal View" guid="{6FF01DA7-B5B4-4EC3-8F67-5D5ADCD39E8E}" mergeInterval="0" personalView="1" maximized="1" xWindow="-8" yWindow="-8" windowWidth="1936" windowHeight="1056" activeSheetId="1"/>
    <customWorkbookView name="Maija K - Personal View" guid="{B79C1ACF-54E3-445A-9031-DA4B1E449729}" mergeInterval="0" personalView="1" maximized="1" xWindow="-8" yWindow="-8" windowWidth="1936" windowHeight="1056" activeSheetId="1"/>
    <customWorkbookView name="Liga Murniece - Personal View" guid="{FEC01FAD-D061-4FD2-97BD-AEE92E356762}" mergeInterval="0" personalView="1" maximized="1" xWindow="-11" yWindow="-11" windowWidth="1942" windowHeight="1042" activeSheetId="1"/>
    <customWorkbookView name="Dita Čudare - Personal View" guid="{3F656E39-BA1C-431A-8283-B40635B99792}" mergeInterval="0" personalView="1" maximized="1" xWindow="-11" yWindow="-11" windowWidth="1942" windowHeight="1046" activeSheetId="1" showComments="commIndAndComment"/>
    <customWorkbookView name="Nils Mosejonoks - Personal View" guid="{90217543-DCE5-4A3F-AD23-17F12AABB276}" mergeInterval="0" personalView="1" maximized="1" xWindow="-11" yWindow="-11" windowWidth="1942" windowHeight="1042" activeSheetId="1"/>
    <customWorkbookView name="PG Misija - personiskais skats" guid="{321041B6-33E6-473D-890F-11F219CC253E}" mergeInterval="0" personalView="1" maximized="1" xWindow="-11" yWindow="-11" windowWidth="3862" windowHeight="2122" activeSheetId="1"/>
    <customWorkbookView name="DARBS - Personal View" guid="{1F9AA6D0-666C-4AEF-A1D6-B116D9709222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79" i="1"/>
  <c r="C76" i="1"/>
  <c r="C21" i="1"/>
  <c r="C11" i="1" l="1"/>
  <c r="C10" i="1"/>
  <c r="C47" i="1"/>
  <c r="C56" i="1" l="1"/>
  <c r="C55" i="1" s="1"/>
  <c r="F10" i="1" l="1"/>
  <c r="F8" i="1" s="1"/>
  <c r="F9" i="1"/>
  <c r="F12" i="1"/>
  <c r="E12" i="1"/>
  <c r="F121" i="1"/>
  <c r="F120" i="1"/>
  <c r="F119" i="1" s="1"/>
  <c r="C121" i="1"/>
  <c r="C120" i="1"/>
  <c r="J119" i="1"/>
  <c r="I119" i="1"/>
  <c r="H119" i="1"/>
  <c r="G119" i="1"/>
  <c r="E119" i="1"/>
  <c r="D119" i="1"/>
  <c r="C119" i="1"/>
  <c r="E23" i="1" l="1"/>
  <c r="G23" i="1"/>
  <c r="H23" i="1"/>
  <c r="I23" i="1"/>
  <c r="J23" i="1"/>
  <c r="D23" i="1"/>
  <c r="F27" i="1"/>
  <c r="G27" i="1"/>
  <c r="H27" i="1"/>
  <c r="I27" i="1"/>
  <c r="J27" i="1"/>
  <c r="F28" i="1"/>
  <c r="G28" i="1"/>
  <c r="H28" i="1"/>
  <c r="I28" i="1"/>
  <c r="J28" i="1"/>
  <c r="E73" i="1"/>
  <c r="C14" i="1" l="1"/>
  <c r="H11" i="1"/>
  <c r="D88" i="1"/>
  <c r="E88" i="1"/>
  <c r="F88" i="1"/>
  <c r="G88" i="1"/>
  <c r="H88" i="1"/>
  <c r="I88" i="1"/>
  <c r="J88" i="1"/>
  <c r="C88" i="1"/>
  <c r="D68" i="1"/>
  <c r="E68" i="1"/>
  <c r="F68" i="1"/>
  <c r="G68" i="1"/>
  <c r="H68" i="1"/>
  <c r="I68" i="1"/>
  <c r="J68" i="1"/>
  <c r="C68" i="1"/>
  <c r="G17" i="1"/>
  <c r="H17" i="1"/>
  <c r="I17" i="1"/>
  <c r="J17" i="1"/>
  <c r="F17" i="1"/>
  <c r="E17" i="1"/>
  <c r="D17" i="1"/>
  <c r="J11" i="1"/>
  <c r="C19" i="1" l="1"/>
  <c r="C18" i="1" s="1"/>
  <c r="C17" i="1" s="1"/>
  <c r="C24" i="1"/>
  <c r="C23" i="1" s="1"/>
  <c r="G60" i="1" l="1"/>
  <c r="G59" i="1" s="1"/>
  <c r="G58" i="1" s="1"/>
  <c r="D11" i="1" l="1"/>
  <c r="D10" i="1"/>
  <c r="I13" i="1"/>
  <c r="I12" i="1"/>
  <c r="I11" i="1"/>
  <c r="J13" i="1"/>
  <c r="J12" i="1"/>
  <c r="H13" i="1"/>
  <c r="H12" i="1"/>
  <c r="G13" i="1"/>
  <c r="G12" i="1"/>
  <c r="G11" i="1"/>
  <c r="J10" i="1"/>
  <c r="G10" i="1"/>
  <c r="F13" i="1"/>
  <c r="F11" i="1"/>
  <c r="E13" i="1"/>
  <c r="E11" i="1"/>
  <c r="D12" i="1"/>
  <c r="D13" i="1"/>
  <c r="C12" i="1"/>
  <c r="C13" i="1"/>
  <c r="C117" i="1"/>
  <c r="F117" i="1"/>
  <c r="F116" i="1" s="1"/>
  <c r="F115" i="1" s="1"/>
  <c r="F112" i="1"/>
  <c r="F111" i="1" s="1"/>
  <c r="F110" i="1" s="1"/>
  <c r="C112" i="1"/>
  <c r="C111" i="1" l="1"/>
  <c r="C110" i="1" s="1"/>
  <c r="C116" i="1"/>
  <c r="C115" i="1" s="1"/>
  <c r="J115" i="1"/>
  <c r="I115" i="1"/>
  <c r="H115" i="1"/>
  <c r="G115" i="1"/>
  <c r="E115" i="1"/>
  <c r="D115" i="1"/>
  <c r="J110" i="1"/>
  <c r="I110" i="1"/>
  <c r="H110" i="1"/>
  <c r="G110" i="1"/>
  <c r="E110" i="1"/>
  <c r="D110" i="1"/>
  <c r="D15" i="1"/>
  <c r="E15" i="1"/>
  <c r="F15" i="1"/>
  <c r="G15" i="1"/>
  <c r="H15" i="1"/>
  <c r="I15" i="1"/>
  <c r="J15" i="1"/>
  <c r="C15" i="1"/>
  <c r="C8" i="1" s="1"/>
  <c r="C7" i="1" s="1"/>
  <c r="D60" i="1"/>
  <c r="E60" i="1"/>
  <c r="F60" i="1"/>
  <c r="H60" i="1"/>
  <c r="I60" i="1"/>
  <c r="J60" i="1"/>
  <c r="C60" i="1"/>
  <c r="C59" i="1" s="1"/>
  <c r="C58" i="1" s="1"/>
  <c r="D65" i="1"/>
  <c r="D64" i="1" s="1"/>
  <c r="D63" i="1" s="1"/>
  <c r="E65" i="1"/>
  <c r="E64" i="1" s="1"/>
  <c r="E63" i="1" s="1"/>
  <c r="F65" i="1"/>
  <c r="F64" i="1" s="1"/>
  <c r="F63" i="1" s="1"/>
  <c r="G65" i="1"/>
  <c r="G64" i="1" s="1"/>
  <c r="G63" i="1" s="1"/>
  <c r="H65" i="1"/>
  <c r="H64" i="1" s="1"/>
  <c r="H63" i="1" s="1"/>
  <c r="I65" i="1"/>
  <c r="I64" i="1" s="1"/>
  <c r="I63" i="1" s="1"/>
  <c r="J65" i="1"/>
  <c r="J64" i="1" s="1"/>
  <c r="J63" i="1" s="1"/>
  <c r="D32" i="1" l="1"/>
  <c r="E32" i="1"/>
  <c r="F32" i="1"/>
  <c r="G32" i="1"/>
  <c r="H32" i="1"/>
  <c r="I32" i="1"/>
  <c r="J32" i="1"/>
  <c r="C32" i="1"/>
  <c r="E10" i="1"/>
  <c r="H10" i="1"/>
  <c r="I10" i="1"/>
  <c r="D19" i="1"/>
  <c r="E19" i="1"/>
  <c r="F19" i="1"/>
  <c r="G19" i="1"/>
  <c r="H19" i="1"/>
  <c r="I19" i="1"/>
  <c r="J19" i="1"/>
  <c r="D14" i="1" l="1"/>
  <c r="D8" i="1" s="1"/>
  <c r="D7" i="1" s="1"/>
  <c r="E14" i="1"/>
  <c r="E8" i="1" s="1"/>
  <c r="E7" i="1" s="1"/>
  <c r="F14" i="1"/>
  <c r="F7" i="1" s="1"/>
  <c r="G14" i="1"/>
  <c r="G8" i="1" s="1"/>
  <c r="G7" i="1" s="1"/>
  <c r="H14" i="1"/>
  <c r="H8" i="1" s="1"/>
  <c r="H7" i="1" s="1"/>
  <c r="I14" i="1"/>
  <c r="I8" i="1" s="1"/>
  <c r="I7" i="1" s="1"/>
  <c r="J14" i="1"/>
  <c r="J8" i="1" s="1"/>
  <c r="J7" i="1" s="1"/>
  <c r="J52" i="1"/>
  <c r="J51" i="1" s="1"/>
  <c r="J50" i="1" s="1"/>
  <c r="I52" i="1"/>
  <c r="I51" i="1" s="1"/>
  <c r="I50" i="1" s="1"/>
  <c r="H52" i="1"/>
  <c r="H51" i="1" s="1"/>
  <c r="H50" i="1" s="1"/>
  <c r="G52" i="1"/>
  <c r="G51" i="1" s="1"/>
  <c r="G50" i="1" s="1"/>
  <c r="F52" i="1"/>
  <c r="F51" i="1" s="1"/>
  <c r="F50" i="1" s="1"/>
  <c r="E52" i="1"/>
  <c r="E51" i="1" s="1"/>
  <c r="E50" i="1" s="1"/>
  <c r="D52" i="1"/>
  <c r="D51" i="1" s="1"/>
  <c r="D50" i="1" s="1"/>
  <c r="C52" i="1"/>
  <c r="C51" i="1" s="1"/>
  <c r="C50" i="1" s="1"/>
  <c r="C78" i="1"/>
  <c r="J47" i="1"/>
  <c r="J46" i="1" s="1"/>
  <c r="I47" i="1"/>
  <c r="I46" i="1" s="1"/>
  <c r="H47" i="1"/>
  <c r="H46" i="1" s="1"/>
  <c r="G47" i="1"/>
  <c r="G46" i="1" s="1"/>
  <c r="F47" i="1"/>
  <c r="F46" i="1" s="1"/>
  <c r="E47" i="1"/>
  <c r="E46" i="1" s="1"/>
  <c r="D47" i="1"/>
  <c r="D46" i="1" s="1"/>
  <c r="C46" i="1"/>
  <c r="D56" i="1"/>
  <c r="D55" i="1" s="1"/>
  <c r="E56" i="1"/>
  <c r="E55" i="1" s="1"/>
  <c r="F56" i="1"/>
  <c r="F55" i="1" s="1"/>
  <c r="G56" i="1"/>
  <c r="G55" i="1" s="1"/>
  <c r="G54" i="1" s="1"/>
  <c r="H56" i="1"/>
  <c r="H55" i="1" s="1"/>
  <c r="H54" i="1" s="1"/>
  <c r="I56" i="1"/>
  <c r="I55" i="1" s="1"/>
  <c r="I54" i="1" s="1"/>
  <c r="J56" i="1"/>
  <c r="J55" i="1" s="1"/>
  <c r="J54" i="1" s="1"/>
  <c r="D78" i="1"/>
  <c r="E78" i="1"/>
  <c r="E28" i="1"/>
  <c r="E27" i="1" s="1"/>
  <c r="D28" i="1"/>
  <c r="D27" i="1" s="1"/>
  <c r="E54" i="1" l="1"/>
  <c r="C54" i="1"/>
  <c r="D54" i="1"/>
  <c r="D101" i="1" l="1"/>
  <c r="D100" i="1" s="1"/>
  <c r="E101" i="1"/>
  <c r="E100" i="1" s="1"/>
  <c r="F101" i="1"/>
  <c r="F100" i="1" s="1"/>
  <c r="G101" i="1"/>
  <c r="G100" i="1" s="1"/>
  <c r="H101" i="1"/>
  <c r="H100" i="1" s="1"/>
  <c r="I101" i="1"/>
  <c r="I100" i="1" s="1"/>
  <c r="J101" i="1"/>
  <c r="J100" i="1" s="1"/>
  <c r="C101" i="1"/>
  <c r="C100" i="1" s="1"/>
  <c r="D106" i="1"/>
  <c r="D105" i="1" s="1"/>
  <c r="E106" i="1"/>
  <c r="E105" i="1" s="1"/>
  <c r="F106" i="1"/>
  <c r="F105" i="1" s="1"/>
  <c r="G106" i="1"/>
  <c r="G105" i="1" s="1"/>
  <c r="H106" i="1"/>
  <c r="H105" i="1" s="1"/>
  <c r="I106" i="1"/>
  <c r="I105" i="1" s="1"/>
  <c r="J106" i="1"/>
  <c r="J105" i="1" s="1"/>
  <c r="C106" i="1"/>
  <c r="C105" i="1" s="1"/>
  <c r="D95" i="1"/>
  <c r="D94" i="1" s="1"/>
  <c r="D93" i="1" s="1"/>
  <c r="E95" i="1"/>
  <c r="E94" i="1" s="1"/>
  <c r="E93" i="1" s="1"/>
  <c r="F95" i="1"/>
  <c r="F94" i="1" s="1"/>
  <c r="F93" i="1" s="1"/>
  <c r="G95" i="1"/>
  <c r="G94" i="1" s="1"/>
  <c r="G93" i="1" s="1"/>
  <c r="H95" i="1"/>
  <c r="H94" i="1" s="1"/>
  <c r="H93" i="1" s="1"/>
  <c r="I95" i="1"/>
  <c r="I94" i="1" s="1"/>
  <c r="I93" i="1" s="1"/>
  <c r="J95" i="1"/>
  <c r="J94" i="1" s="1"/>
  <c r="J93" i="1" s="1"/>
  <c r="C95" i="1"/>
  <c r="C94" i="1" s="1"/>
  <c r="C93" i="1" s="1"/>
  <c r="J86" i="1"/>
  <c r="J85" i="1" s="1"/>
  <c r="I86" i="1"/>
  <c r="I85" i="1" s="1"/>
  <c r="H86" i="1"/>
  <c r="H85" i="1" s="1"/>
  <c r="G86" i="1"/>
  <c r="G85" i="1" s="1"/>
  <c r="F86" i="1"/>
  <c r="F85" i="1" s="1"/>
  <c r="E85" i="1"/>
  <c r="D85" i="1"/>
  <c r="C85" i="1"/>
  <c r="D83" i="1"/>
  <c r="D82" i="1" s="1"/>
  <c r="E83" i="1"/>
  <c r="E82" i="1" s="1"/>
  <c r="E81" i="1" s="1"/>
  <c r="F83" i="1"/>
  <c r="F82" i="1" s="1"/>
  <c r="G83" i="1"/>
  <c r="G82" i="1" s="1"/>
  <c r="H83" i="1"/>
  <c r="H82" i="1" s="1"/>
  <c r="I83" i="1"/>
  <c r="I82" i="1" s="1"/>
  <c r="I81" i="1" s="1"/>
  <c r="J83" i="1"/>
  <c r="J82" i="1" s="1"/>
  <c r="C83" i="1"/>
  <c r="C82" i="1" s="1"/>
  <c r="C81" i="1" s="1"/>
  <c r="D77" i="1"/>
  <c r="E77" i="1"/>
  <c r="F78" i="1"/>
  <c r="F77" i="1" s="1"/>
  <c r="G78" i="1"/>
  <c r="G77" i="1" s="1"/>
  <c r="H78" i="1"/>
  <c r="H77" i="1" s="1"/>
  <c r="I78" i="1"/>
  <c r="I77" i="1" s="1"/>
  <c r="J78" i="1"/>
  <c r="J77" i="1" s="1"/>
  <c r="C77" i="1"/>
  <c r="D75" i="1"/>
  <c r="D74" i="1" s="1"/>
  <c r="E75" i="1"/>
  <c r="E74" i="1" s="1"/>
  <c r="F75" i="1"/>
  <c r="F74" i="1" s="1"/>
  <c r="G75" i="1"/>
  <c r="G74" i="1" s="1"/>
  <c r="G73" i="1" s="1"/>
  <c r="H75" i="1"/>
  <c r="H74" i="1" s="1"/>
  <c r="I75" i="1"/>
  <c r="I74" i="1" s="1"/>
  <c r="J75" i="1"/>
  <c r="J74" i="1" s="1"/>
  <c r="C75" i="1"/>
  <c r="C74" i="1" s="1"/>
  <c r="C73" i="1" s="1"/>
  <c r="C65" i="1"/>
  <c r="C64" i="1" s="1"/>
  <c r="C63" i="1" s="1"/>
  <c r="D59" i="1"/>
  <c r="D58" i="1" s="1"/>
  <c r="E59" i="1"/>
  <c r="E58" i="1" s="1"/>
  <c r="F59" i="1"/>
  <c r="F58" i="1" s="1"/>
  <c r="H59" i="1"/>
  <c r="H58" i="1" s="1"/>
  <c r="I59" i="1"/>
  <c r="I58" i="1" s="1"/>
  <c r="J59" i="1"/>
  <c r="J58" i="1" s="1"/>
  <c r="D44" i="1"/>
  <c r="D43" i="1" s="1"/>
  <c r="E44" i="1"/>
  <c r="E43" i="1" s="1"/>
  <c r="F44" i="1"/>
  <c r="F43" i="1" s="1"/>
  <c r="G44" i="1"/>
  <c r="G43" i="1" s="1"/>
  <c r="H44" i="1"/>
  <c r="H43" i="1" s="1"/>
  <c r="I44" i="1"/>
  <c r="I43" i="1" s="1"/>
  <c r="J44" i="1"/>
  <c r="J43" i="1" s="1"/>
  <c r="C44" i="1"/>
  <c r="C43" i="1" s="1"/>
  <c r="D41" i="1"/>
  <c r="D40" i="1" s="1"/>
  <c r="E41" i="1"/>
  <c r="E40" i="1" s="1"/>
  <c r="F41" i="1"/>
  <c r="F40" i="1" s="1"/>
  <c r="G41" i="1"/>
  <c r="G40" i="1" s="1"/>
  <c r="H41" i="1"/>
  <c r="H40" i="1" s="1"/>
  <c r="I41" i="1"/>
  <c r="I40" i="1" s="1"/>
  <c r="J41" i="1"/>
  <c r="J40" i="1" s="1"/>
  <c r="C41" i="1"/>
  <c r="C40" i="1" s="1"/>
  <c r="D31" i="1"/>
  <c r="E31" i="1"/>
  <c r="E30" i="1" s="1"/>
  <c r="F31" i="1"/>
  <c r="F30" i="1" s="1"/>
  <c r="G31" i="1"/>
  <c r="G30" i="1" s="1"/>
  <c r="H31" i="1"/>
  <c r="I31" i="1"/>
  <c r="J31" i="1"/>
  <c r="C31" i="1"/>
  <c r="C30" i="1" s="1"/>
  <c r="D24" i="1"/>
  <c r="E24" i="1"/>
  <c r="F24" i="1"/>
  <c r="F23" i="1" s="1"/>
  <c r="G24" i="1"/>
  <c r="H24" i="1"/>
  <c r="I24" i="1"/>
  <c r="J24" i="1"/>
  <c r="D25" i="1"/>
  <c r="E25" i="1"/>
  <c r="F25" i="1"/>
  <c r="G25" i="1"/>
  <c r="H25" i="1"/>
  <c r="I25" i="1"/>
  <c r="J25" i="1"/>
  <c r="C25" i="1"/>
  <c r="D18" i="1"/>
  <c r="E18" i="1"/>
  <c r="F18" i="1"/>
  <c r="G18" i="1"/>
  <c r="H18" i="1"/>
  <c r="I18" i="1"/>
  <c r="J18" i="1"/>
  <c r="I30" i="1" l="1"/>
  <c r="H30" i="1"/>
  <c r="H81" i="1"/>
  <c r="J30" i="1"/>
  <c r="D30" i="1"/>
  <c r="G81" i="1"/>
  <c r="D81" i="1"/>
  <c r="J81" i="1"/>
  <c r="F81" i="1"/>
  <c r="J73" i="1"/>
  <c r="H73" i="1"/>
  <c r="D73" i="1"/>
  <c r="I73" i="1"/>
  <c r="F73" i="1"/>
  <c r="F54" i="1"/>
</calcChain>
</file>

<file path=xl/sharedStrings.xml><?xml version="1.0" encoding="utf-8"?>
<sst xmlns="http://schemas.openxmlformats.org/spreadsheetml/2006/main" count="184" uniqueCount="86">
  <si>
    <t>Budžeta programmas (apakš-
programmas)
kods un nosaukums</t>
  </si>
  <si>
    <t>Vidēja termiņa budžeta ietvara likumā plānotais finansējums</t>
  </si>
  <si>
    <t xml:space="preserve">Nepieciešamais papildu finansējums </t>
  </si>
  <si>
    <t>Pasākuma īstenošanas gads
(ja pasākuma īstenošana ir terminēta)</t>
  </si>
  <si>
    <t>Pasākums</t>
  </si>
  <si>
    <t>2021. gads</t>
  </si>
  <si>
    <t>2022. gads</t>
  </si>
  <si>
    <t>2023. gads</t>
  </si>
  <si>
    <t>turpmākajā laikposmā līdz pasākuma pabeigšanai
(ja pasākuma īstenošana ir terminēta)</t>
  </si>
  <si>
    <t>turpmāk ik gadu
(ja pasākuma izpilde nav terminēta)</t>
  </si>
  <si>
    <t>Finansējums plāna realizācijai kopā</t>
  </si>
  <si>
    <t>Izglītības uz zinātnes ministrija</t>
  </si>
  <si>
    <t xml:space="preserve">Līdzekļi neparedzētiem gadījumiem programma 99.00.00 </t>
  </si>
  <si>
    <t>Valsts budžeta programma 21.00.00</t>
  </si>
  <si>
    <t>IZM</t>
  </si>
  <si>
    <t>JSPA</t>
  </si>
  <si>
    <t>VISC</t>
  </si>
  <si>
    <t xml:space="preserve">Nozares vadības atbalsta pasākumi 97.02.00 </t>
  </si>
  <si>
    <t>Eiropas Atveseļošanās un noturības mehānisms</t>
  </si>
  <si>
    <t>1. Rīcības virziens</t>
  </si>
  <si>
    <t>1.1. uzdevums</t>
  </si>
  <si>
    <t>1.1.1. pasākums</t>
  </si>
  <si>
    <t>Izglītības un zinātnes ministrija</t>
  </si>
  <si>
    <t>(JSPA)</t>
  </si>
  <si>
    <t>Gala maksājumi Valsts budžeta programma 21.00.00</t>
  </si>
  <si>
    <t>Admin. JSPA Valsts budžeta programma 21.00.00*</t>
  </si>
  <si>
    <t>1.2. uzdevums</t>
  </si>
  <si>
    <t>1.3.1. pasākuma ietvaros</t>
  </si>
  <si>
    <t>(IZM)</t>
  </si>
  <si>
    <t>1.3. uzdevums</t>
  </si>
  <si>
    <t>1.3.1. pasākums</t>
  </si>
  <si>
    <t>1.3.3. pasākums</t>
  </si>
  <si>
    <t>1.3.5. pasākums</t>
  </si>
  <si>
    <t>3.2.1. pasākuma ietvaros</t>
  </si>
  <si>
    <t>(VISC)</t>
  </si>
  <si>
    <t>1.4. uzdevums</t>
  </si>
  <si>
    <t>2. rīcības virziens</t>
  </si>
  <si>
    <t>2.1. uzdevums</t>
  </si>
  <si>
    <t>2.1.1. pasākums</t>
  </si>
  <si>
    <t>2.2. uzdevums</t>
  </si>
  <si>
    <t>2.2.1. pasākums</t>
  </si>
  <si>
    <t>1.1.1. ietvaros</t>
  </si>
  <si>
    <t>2.3. uzdevums</t>
  </si>
  <si>
    <t>2.3.1. pasākums</t>
  </si>
  <si>
    <t>3. rīcības virziens</t>
  </si>
  <si>
    <t>3.1. uzdevums</t>
  </si>
  <si>
    <t>3.1.1. pasākums</t>
  </si>
  <si>
    <t>3.2. uzdevums</t>
  </si>
  <si>
    <t>4.1. uzdevums</t>
  </si>
  <si>
    <t>5.2. uzdevums</t>
  </si>
  <si>
    <t>Admin. JSPA Līdzekļi neparedzētiem gadījumiem programma 99.00.00 *</t>
  </si>
  <si>
    <t>2026.</t>
  </si>
  <si>
    <t>*Finansējums arī NVO projektu konkursu administrēšanai</t>
  </si>
  <si>
    <t>Jaunatnes politikas valsts programmas 2021. - 2023.g. ietekmes novērtējums uz valsts budžetu
Kopsavilkums par plānā iekļauto uzdevumu īstenošanai nepieciešamo valsts budžeta finansējumu, euro</t>
  </si>
  <si>
    <t>1.2.1. pasākums</t>
  </si>
  <si>
    <t>1.2.2. pasākums</t>
  </si>
  <si>
    <t>1.3.2. pasākums</t>
  </si>
  <si>
    <t>1.3.4. pasākums</t>
  </si>
  <si>
    <t>1.3.6. pasākums</t>
  </si>
  <si>
    <t>1.4.1. pasākums</t>
  </si>
  <si>
    <t>1.5. uzdevums</t>
  </si>
  <si>
    <t>1.5.1. pasākums</t>
  </si>
  <si>
    <t>1.6. uzdevums</t>
  </si>
  <si>
    <t>1.6.1. pasākums</t>
  </si>
  <si>
    <t>1.7. uzdevums</t>
  </si>
  <si>
    <t>1.7.1. pasākums</t>
  </si>
  <si>
    <t>2.2.1. pasākuma ietvaros</t>
  </si>
  <si>
    <t>2.2.2. pasākuma ietvaros</t>
  </si>
  <si>
    <t>2.2.2. pasākums</t>
  </si>
  <si>
    <t>2.3.2. pasākums</t>
  </si>
  <si>
    <t>2.4. uzdevums</t>
  </si>
  <si>
    <t>2.4.1. pasākums</t>
  </si>
  <si>
    <t>3.1.2. pasākums</t>
  </si>
  <si>
    <t>3.1.1. pasākuma ietvaros</t>
  </si>
  <si>
    <t>3.2.1. pasākums</t>
  </si>
  <si>
    <t>4.rīcības virziens</t>
  </si>
  <si>
    <t>4.1.1. pasākums</t>
  </si>
  <si>
    <t>5. Programmā iekļautie papildu pasākumi Jauniešu psihoemocionālās veselības stiprināšanai</t>
  </si>
  <si>
    <t>5.1. uzdevums</t>
  </si>
  <si>
    <t>5.1.1. pasākums</t>
  </si>
  <si>
    <t>5.2.1. pasākums</t>
  </si>
  <si>
    <t>5.3. uzdevums</t>
  </si>
  <si>
    <t>5.3.1. pasākums</t>
  </si>
  <si>
    <t>Admin. JSPA Valsts budžeta programma 21.00.00**</t>
  </si>
  <si>
    <t>** Finansējums arī skolu iniciatīvu projektu konkursu administrēšanai</t>
  </si>
  <si>
    <t>Pielikums
Izglītības un zinātnes ministrijas
(datums skatāms laika zīmogā) rīkojumam Nr. «DOKREGNUMURS»
"2.	Pielikums
Izglītības un zinātnes ministrijas
2021.gada 25.maija rīkojumam Nr.1-2e/21/181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</si>
</sst>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1"/>
      <name val="Arial"/>
      <family val="2"/>
      <charset val="186"/>
    </font>
    <font>
      <sz val="9"/>
      <color rgb="FF1F497D"/>
      <name val="Times New Roman"/>
      <family val="1"/>
    </font>
    <font>
      <sz val="10"/>
      <color theme="1" tint="0.14999847407452621"/>
      <name val="Arial"/>
      <family val="2"/>
      <charset val="186"/>
    </font>
    <font>
      <sz val="10"/>
      <name val="Arial"/>
      <family val="2"/>
      <charset val="186"/>
    </font>
    <font>
      <sz val="11"/>
      <color rgb="FF1F4E79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2" fontId="4" fillId="0" borderId="0" xfId="0" applyNumberFormat="1" applyFont="1"/>
    <xf numFmtId="0" fontId="4" fillId="6" borderId="0" xfId="0" applyFont="1" applyFill="1"/>
    <xf numFmtId="0" fontId="4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6" borderId="0" xfId="0" applyFont="1" applyFill="1"/>
    <xf numFmtId="2" fontId="0" fillId="0" borderId="0" xfId="0" applyNumberFormat="1"/>
    <xf numFmtId="0" fontId="9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2" fontId="4" fillId="6" borderId="0" xfId="0" applyNumberFormat="1" applyFont="1" applyFill="1"/>
    <xf numFmtId="2" fontId="4" fillId="0" borderId="0" xfId="0" applyNumberFormat="1" applyFont="1" applyAlignment="1"/>
    <xf numFmtId="0" fontId="11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vertical="center" wrapText="1"/>
    </xf>
    <xf numFmtId="2" fontId="11" fillId="7" borderId="1" xfId="0" applyNumberFormat="1" applyFont="1" applyFill="1" applyBorder="1" applyAlignment="1">
      <alignment horizontal="right" vertical="center" wrapText="1"/>
    </xf>
    <xf numFmtId="0" fontId="11" fillId="7" borderId="1" xfId="0" applyNumberFormat="1" applyFont="1" applyFill="1" applyBorder="1" applyAlignment="1">
      <alignment horizontal="right" vertical="center" wrapText="1"/>
    </xf>
    <xf numFmtId="0" fontId="11" fillId="4" borderId="0" xfId="0" applyFont="1" applyFill="1"/>
    <xf numFmtId="2" fontId="11" fillId="4" borderId="1" xfId="0" applyNumberFormat="1" applyFont="1" applyFill="1" applyBorder="1" applyAlignment="1">
      <alignment horizontal="right"/>
    </xf>
    <xf numFmtId="0" fontId="11" fillId="4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2" fontId="11" fillId="4" borderId="1" xfId="0" applyNumberFormat="1" applyFont="1" applyFill="1" applyBorder="1" applyAlignment="1">
      <alignment horizontal="right" vertical="center" wrapText="1"/>
    </xf>
    <xf numFmtId="0" fontId="11" fillId="4" borderId="1" xfId="0" applyNumberFormat="1" applyFont="1" applyFill="1" applyBorder="1" applyAlignment="1">
      <alignment horizontal="right" vertical="center" wrapText="1"/>
    </xf>
    <xf numFmtId="2" fontId="11" fillId="6" borderId="1" xfId="0" applyNumberFormat="1" applyFont="1" applyFill="1" applyBorder="1" applyAlignment="1">
      <alignment horizontal="right" vertical="center" wrapText="1"/>
    </xf>
    <xf numFmtId="0" fontId="11" fillId="6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/>
    </xf>
    <xf numFmtId="0" fontId="11" fillId="6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3" fillId="0" borderId="0" xfId="0" applyNumberFormat="1" applyFont="1" applyAlignment="1"/>
    <xf numFmtId="43" fontId="0" fillId="0" borderId="0" xfId="0" applyNumberFormat="1"/>
    <xf numFmtId="43" fontId="11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6" borderId="0" xfId="0" applyFont="1" applyFill="1" applyAlignment="1"/>
    <xf numFmtId="0" fontId="0" fillId="6" borderId="0" xfId="0" applyFill="1"/>
    <xf numFmtId="3" fontId="13" fillId="6" borderId="7" xfId="0" applyNumberFormat="1" applyFont="1" applyFill="1" applyBorder="1" applyAlignment="1">
      <alignment horizontal="center" vertical="center" wrapText="1"/>
    </xf>
    <xf numFmtId="2" fontId="0" fillId="6" borderId="0" xfId="0" applyNumberFormat="1" applyFill="1"/>
    <xf numFmtId="43" fontId="12" fillId="5" borderId="5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wrapText="1"/>
    </xf>
    <xf numFmtId="43" fontId="11" fillId="4" borderId="1" xfId="0" applyNumberFormat="1" applyFont="1" applyFill="1" applyBorder="1" applyAlignment="1">
      <alignment vertical="center" wrapText="1"/>
    </xf>
    <xf numFmtId="3" fontId="13" fillId="6" borderId="0" xfId="0" applyNumberFormat="1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43" fontId="11" fillId="4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vertical="center" wrapText="1"/>
    </xf>
    <xf numFmtId="43" fontId="11" fillId="4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wrapText="1"/>
    </xf>
    <xf numFmtId="2" fontId="4" fillId="0" borderId="0" xfId="0" applyNumberFormat="1" applyFont="1" applyFill="1"/>
    <xf numFmtId="0" fontId="4" fillId="0" borderId="0" xfId="0" applyFont="1" applyFill="1"/>
    <xf numFmtId="1" fontId="1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Alignment="1">
      <alignment vertical="center"/>
    </xf>
    <xf numFmtId="4" fontId="11" fillId="4" borderId="1" xfId="0" applyNumberFormat="1" applyFont="1" applyFill="1" applyBorder="1" applyAlignment="1" applyProtection="1">
      <alignment horizontal="right" vertical="center" wrapText="1"/>
    </xf>
    <xf numFmtId="2" fontId="17" fillId="0" borderId="0" xfId="0" applyNumberFormat="1" applyFont="1"/>
    <xf numFmtId="2" fontId="1" fillId="0" borderId="0" xfId="0" applyNumberFormat="1" applyFont="1"/>
    <xf numFmtId="2" fontId="12" fillId="8" borderId="1" xfId="0" applyNumberFormat="1" applyFont="1" applyFill="1" applyBorder="1" applyAlignment="1">
      <alignment horizontal="center" vertical="center" wrapText="1"/>
    </xf>
    <xf numFmtId="2" fontId="12" fillId="8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3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2" fontId="3" fillId="7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6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zoomScale="80" zoomScaleNormal="80" workbookViewId="0">
      <selection activeCell="L25" sqref="L25"/>
    </sheetView>
  </sheetViews>
  <sheetFormatPr defaultColWidth="8.85546875" defaultRowHeight="12.75" x14ac:dyDescent="0.2"/>
  <cols>
    <col min="1" max="1" width="17" style="2" customWidth="1"/>
    <col min="2" max="2" width="22.140625" style="8" customWidth="1"/>
    <col min="3" max="3" width="16.85546875" style="6" customWidth="1"/>
    <col min="4" max="4" width="14.7109375" style="6" customWidth="1"/>
    <col min="5" max="5" width="15.42578125" style="6" customWidth="1"/>
    <col min="6" max="6" width="15.5703125" style="6" customWidth="1"/>
    <col min="7" max="7" width="14.7109375" style="6" customWidth="1"/>
    <col min="8" max="8" width="14.42578125" style="6" customWidth="1"/>
    <col min="9" max="9" width="14.5703125" style="6" customWidth="1"/>
    <col min="10" max="10" width="12.7109375" style="6" customWidth="1"/>
    <col min="11" max="11" width="11.42578125" style="6" customWidth="1"/>
    <col min="12" max="12" width="20.28515625" style="1" customWidth="1"/>
    <col min="13" max="13" width="14.28515625" style="2" bestFit="1" customWidth="1"/>
    <col min="14" max="14" width="13.5703125" style="2" customWidth="1"/>
    <col min="15" max="15" width="13.28515625" style="2" customWidth="1"/>
    <col min="16" max="16" width="16.42578125" style="2" customWidth="1"/>
    <col min="17" max="17" width="8.85546875" style="2"/>
    <col min="18" max="18" width="9.7109375" style="2" bestFit="1" customWidth="1"/>
    <col min="19" max="16384" width="8.85546875" style="2"/>
  </cols>
  <sheetData>
    <row r="1" spans="1:16" ht="95.45" customHeight="1" x14ac:dyDescent="0.2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 ht="49.15" customHeight="1" x14ac:dyDescent="0.2">
      <c r="A2" s="88" t="s">
        <v>53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6" ht="32.450000000000003" customHeight="1" x14ac:dyDescent="0.2">
      <c r="A3" s="20"/>
      <c r="B3" s="92" t="s">
        <v>0</v>
      </c>
      <c r="C3" s="85" t="s">
        <v>1</v>
      </c>
      <c r="D3" s="85"/>
      <c r="E3" s="85"/>
      <c r="F3" s="85" t="s">
        <v>2</v>
      </c>
      <c r="G3" s="85"/>
      <c r="H3" s="85"/>
      <c r="I3" s="85"/>
      <c r="J3" s="85"/>
      <c r="K3" s="85" t="s">
        <v>3</v>
      </c>
    </row>
    <row r="4" spans="1:16" ht="22.15" customHeight="1" x14ac:dyDescent="0.2">
      <c r="A4" s="21" t="s">
        <v>4</v>
      </c>
      <c r="B4" s="92"/>
      <c r="C4" s="85"/>
      <c r="D4" s="85"/>
      <c r="E4" s="85"/>
      <c r="F4" s="85"/>
      <c r="G4" s="85"/>
      <c r="H4" s="85"/>
      <c r="I4" s="85"/>
      <c r="J4" s="85"/>
      <c r="K4" s="85"/>
    </row>
    <row r="5" spans="1:16" ht="54.6" customHeight="1" x14ac:dyDescent="0.2">
      <c r="A5" s="22"/>
      <c r="B5" s="92"/>
      <c r="C5" s="85" t="s">
        <v>5</v>
      </c>
      <c r="D5" s="85" t="s">
        <v>6</v>
      </c>
      <c r="E5" s="85" t="s">
        <v>7</v>
      </c>
      <c r="F5" s="85" t="s">
        <v>5</v>
      </c>
      <c r="G5" s="85" t="s">
        <v>6</v>
      </c>
      <c r="H5" s="85" t="s">
        <v>7</v>
      </c>
      <c r="I5" s="85" t="s">
        <v>8</v>
      </c>
      <c r="J5" s="85" t="s">
        <v>9</v>
      </c>
      <c r="K5" s="85"/>
    </row>
    <row r="6" spans="1:16" ht="49.15" customHeight="1" thickBot="1" x14ac:dyDescent="0.25">
      <c r="A6" s="23"/>
      <c r="B6" s="93"/>
      <c r="C6" s="86"/>
      <c r="D6" s="86"/>
      <c r="E6" s="86"/>
      <c r="F6" s="86"/>
      <c r="G6" s="86"/>
      <c r="H6" s="86"/>
      <c r="I6" s="86"/>
      <c r="J6" s="86"/>
      <c r="K6" s="86"/>
      <c r="L6" s="57"/>
      <c r="M6" s="7"/>
      <c r="N6" s="7"/>
      <c r="O6" s="7"/>
      <c r="P6" s="7"/>
    </row>
    <row r="7" spans="1:16" customFormat="1" ht="56.45" customHeight="1" thickBot="1" x14ac:dyDescent="0.3">
      <c r="A7" s="24" t="s">
        <v>10</v>
      </c>
      <c r="B7" s="61"/>
      <c r="C7" s="61">
        <f t="shared" ref="C7:J7" si="0">C8</f>
        <v>577021</v>
      </c>
      <c r="D7" s="61">
        <f t="shared" si="0"/>
        <v>579673</v>
      </c>
      <c r="E7" s="61">
        <f t="shared" si="0"/>
        <v>579673</v>
      </c>
      <c r="F7" s="61">
        <f t="shared" si="0"/>
        <v>872000</v>
      </c>
      <c r="G7" s="61">
        <f t="shared" si="0"/>
        <v>1720000</v>
      </c>
      <c r="H7" s="61">
        <f t="shared" si="0"/>
        <v>581000</v>
      </c>
      <c r="I7" s="61">
        <f t="shared" si="0"/>
        <v>1839000</v>
      </c>
      <c r="J7" s="61">
        <f t="shared" si="0"/>
        <v>525000</v>
      </c>
      <c r="K7" s="25"/>
      <c r="L7" s="58"/>
      <c r="M7" s="58"/>
      <c r="N7" s="58"/>
      <c r="O7" s="58"/>
      <c r="P7" s="58"/>
    </row>
    <row r="8" spans="1:16" customFormat="1" ht="38.25" x14ac:dyDescent="0.25">
      <c r="A8" s="26" t="s">
        <v>11</v>
      </c>
      <c r="B8" s="62"/>
      <c r="C8" s="62">
        <f>C10+C14+C15</f>
        <v>577021</v>
      </c>
      <c r="D8" s="62">
        <f>D10+D14+D15</f>
        <v>579673</v>
      </c>
      <c r="E8" s="62">
        <f>E10+E14+E15</f>
        <v>579673</v>
      </c>
      <c r="F8" s="62">
        <f>F9+F10+F14+F15</f>
        <v>872000</v>
      </c>
      <c r="G8" s="62">
        <f>G10+G14+G15</f>
        <v>1720000</v>
      </c>
      <c r="H8" s="62">
        <f>H10+H14+H15</f>
        <v>581000</v>
      </c>
      <c r="I8" s="62">
        <f>I10+I14+I15</f>
        <v>1839000</v>
      </c>
      <c r="J8" s="62">
        <f>J10+J14+J15</f>
        <v>525000</v>
      </c>
      <c r="K8" s="27"/>
      <c r="L8" s="59"/>
      <c r="M8" s="58"/>
      <c r="N8" s="58"/>
      <c r="O8" s="58"/>
      <c r="P8" s="58"/>
    </row>
    <row r="9" spans="1:16" customFormat="1" ht="38.25" x14ac:dyDescent="0.25">
      <c r="A9" s="26"/>
      <c r="B9" s="69" t="s">
        <v>12</v>
      </c>
      <c r="C9" s="70"/>
      <c r="D9" s="70"/>
      <c r="E9" s="70"/>
      <c r="F9" s="68">
        <f>F110+F115</f>
        <v>500000</v>
      </c>
      <c r="G9" s="66"/>
      <c r="H9" s="66"/>
      <c r="I9" s="66"/>
      <c r="J9" s="66"/>
      <c r="K9" s="67"/>
      <c r="L9" s="65"/>
      <c r="M9" s="58"/>
      <c r="N9" s="58"/>
      <c r="O9" s="58"/>
      <c r="P9" s="58"/>
    </row>
    <row r="10" spans="1:16" customFormat="1" ht="26.25" x14ac:dyDescent="0.25">
      <c r="A10" s="26"/>
      <c r="B10" s="63" t="s">
        <v>13</v>
      </c>
      <c r="C10" s="55">
        <f>C20+C22+C21+C26+C29+C33+C42+C45+C49+C53+C57+C66+C76+C79+C80+C84+C96+C113+C114+C118</f>
        <v>574446</v>
      </c>
      <c r="D10" s="55">
        <f t="shared" ref="D10:J10" si="1">D20+D22+D21+D26+D29+D33+D42+D45+D53+D57+D66+D76+D79+D80+D84+D96</f>
        <v>574522</v>
      </c>
      <c r="E10" s="55">
        <f t="shared" si="1"/>
        <v>574522</v>
      </c>
      <c r="F10" s="82">
        <f>F122+F123+F20+F22+F21+F26+F29+F33+F42+F45+F53+F57+F66+F76+F79+F80+F84+F96</f>
        <v>372000</v>
      </c>
      <c r="G10" s="55">
        <f t="shared" si="1"/>
        <v>525000</v>
      </c>
      <c r="H10" s="55">
        <f t="shared" si="1"/>
        <v>525000</v>
      </c>
      <c r="I10" s="55">
        <f t="shared" si="1"/>
        <v>0</v>
      </c>
      <c r="J10" s="55">
        <f t="shared" si="1"/>
        <v>525000</v>
      </c>
      <c r="K10" s="29"/>
      <c r="L10" s="65"/>
      <c r="M10" s="58"/>
      <c r="N10" s="58"/>
      <c r="O10" s="58"/>
      <c r="P10" s="58"/>
    </row>
    <row r="11" spans="1:16" customFormat="1" ht="15" x14ac:dyDescent="0.25">
      <c r="A11" s="26"/>
      <c r="B11" s="72" t="s">
        <v>14</v>
      </c>
      <c r="C11" s="55">
        <f>C26+C45+C49+C53+C57+C33</f>
        <v>32947</v>
      </c>
      <c r="D11" s="55">
        <f>D26+D33+D45+D53+D57+D96+D29</f>
        <v>38335</v>
      </c>
      <c r="E11" s="55">
        <f>E26+E29+E33+E45+E53+E57+E96</f>
        <v>37485</v>
      </c>
      <c r="F11" s="74">
        <f>F26+F33+F45+F53+F57+F96</f>
        <v>0</v>
      </c>
      <c r="G11" s="55">
        <f>G26+G29+G45+G57+G96</f>
        <v>0</v>
      </c>
      <c r="H11" s="55">
        <f>H26+H29+H33+H45+H57+H96</f>
        <v>42100</v>
      </c>
      <c r="I11" s="55">
        <f>I26+I29+I33+I45+I53+I57+I96</f>
        <v>0</v>
      </c>
      <c r="J11" s="55">
        <f>J26+J29+J53+J45+J33+J96</f>
        <v>42100</v>
      </c>
      <c r="K11" s="29"/>
      <c r="L11" s="65"/>
      <c r="M11" s="58"/>
      <c r="N11" s="58"/>
      <c r="O11" s="58"/>
      <c r="P11" s="58"/>
    </row>
    <row r="12" spans="1:16" customFormat="1" ht="15" x14ac:dyDescent="0.25">
      <c r="A12" s="26"/>
      <c r="B12" s="72" t="s">
        <v>15</v>
      </c>
      <c r="C12" s="55">
        <f>C20+C21+C22+C66+C79+C76</f>
        <v>533669</v>
      </c>
      <c r="D12" s="55">
        <f>D20+D21+D22+D66+D76+D79+D80</f>
        <v>525287</v>
      </c>
      <c r="E12" s="55">
        <f>E20+E21+E22+E66+E76+E79+E80</f>
        <v>525787</v>
      </c>
      <c r="F12" s="55">
        <f>F113+F114+F118+F122+F123</f>
        <v>872000</v>
      </c>
      <c r="G12" s="55">
        <f>G20+G21+G22+G66+G76+G79+G80+G113+G114+G118</f>
        <v>182900</v>
      </c>
      <c r="H12" s="55">
        <f>H20+H21+H22+H66+H76+H79+H80+H113+H114+H118</f>
        <v>182900</v>
      </c>
      <c r="I12" s="55">
        <f>I20+I21+I22+I66+I76+I79+I80+I113+I114+I118</f>
        <v>0</v>
      </c>
      <c r="J12" s="55">
        <f>J20+J21+J22+J66+J76+J79+J80+J113+J114+J118</f>
        <v>182900</v>
      </c>
      <c r="K12" s="29"/>
      <c r="L12" s="65"/>
      <c r="M12" s="58"/>
      <c r="N12" s="58"/>
      <c r="O12" s="58"/>
      <c r="P12" s="58"/>
    </row>
    <row r="13" spans="1:16" customFormat="1" ht="15" x14ac:dyDescent="0.25">
      <c r="A13" s="26"/>
      <c r="B13" s="72" t="s">
        <v>16</v>
      </c>
      <c r="C13" s="55">
        <f t="shared" ref="C13:J13" si="2">C42+C84</f>
        <v>7830</v>
      </c>
      <c r="D13" s="55">
        <f t="shared" si="2"/>
        <v>10900</v>
      </c>
      <c r="E13" s="55">
        <f t="shared" si="2"/>
        <v>11250</v>
      </c>
      <c r="F13" s="55">
        <f t="shared" si="2"/>
        <v>0</v>
      </c>
      <c r="G13" s="55">
        <f t="shared" si="2"/>
        <v>342100</v>
      </c>
      <c r="H13" s="55">
        <f t="shared" si="2"/>
        <v>300000</v>
      </c>
      <c r="I13" s="55">
        <f t="shared" si="2"/>
        <v>0</v>
      </c>
      <c r="J13" s="55">
        <f t="shared" si="2"/>
        <v>300000</v>
      </c>
      <c r="K13" s="29"/>
      <c r="L13" s="65"/>
      <c r="M13" s="58"/>
      <c r="N13" s="58"/>
      <c r="O13" s="58"/>
      <c r="P13" s="58"/>
    </row>
    <row r="14" spans="1:16" customFormat="1" ht="42" customHeight="1" x14ac:dyDescent="0.25">
      <c r="A14" s="28"/>
      <c r="B14" s="64" t="s">
        <v>17</v>
      </c>
      <c r="C14" s="55">
        <f>C48</f>
        <v>2575</v>
      </c>
      <c r="D14" s="55">
        <f t="shared" ref="D14:J14" si="3">D48</f>
        <v>5151</v>
      </c>
      <c r="E14" s="55">
        <f t="shared" si="3"/>
        <v>5151</v>
      </c>
      <c r="F14" s="55">
        <f t="shared" si="3"/>
        <v>0</v>
      </c>
      <c r="G14" s="55">
        <f t="shared" si="3"/>
        <v>0</v>
      </c>
      <c r="H14" s="55">
        <f t="shared" si="3"/>
        <v>0</v>
      </c>
      <c r="I14" s="55">
        <f t="shared" si="3"/>
        <v>0</v>
      </c>
      <c r="J14" s="55">
        <f t="shared" si="3"/>
        <v>0</v>
      </c>
      <c r="K14" s="29"/>
      <c r="L14" s="58"/>
      <c r="M14" s="58"/>
      <c r="N14" s="60"/>
      <c r="O14" s="58"/>
      <c r="P14" s="58"/>
    </row>
    <row r="15" spans="1:16" customFormat="1" ht="43.15" customHeight="1" x14ac:dyDescent="0.25">
      <c r="A15" s="28"/>
      <c r="B15" s="63" t="s">
        <v>18</v>
      </c>
      <c r="C15" s="55">
        <f>C62</f>
        <v>0</v>
      </c>
      <c r="D15" s="55">
        <f t="shared" ref="D15:J15" si="4">D62</f>
        <v>0</v>
      </c>
      <c r="E15" s="55">
        <f t="shared" si="4"/>
        <v>0</v>
      </c>
      <c r="F15" s="55">
        <f t="shared" si="4"/>
        <v>0</v>
      </c>
      <c r="G15" s="55">
        <f t="shared" si="4"/>
        <v>1195000</v>
      </c>
      <c r="H15" s="55">
        <f t="shared" si="4"/>
        <v>56000</v>
      </c>
      <c r="I15" s="55">
        <f t="shared" si="4"/>
        <v>1839000</v>
      </c>
      <c r="J15" s="55">
        <f t="shared" si="4"/>
        <v>0</v>
      </c>
      <c r="K15" s="79" t="s">
        <v>51</v>
      </c>
      <c r="N15" s="13"/>
    </row>
    <row r="16" spans="1:16" ht="27" customHeight="1" x14ac:dyDescent="0.2">
      <c r="A16" s="91" t="s">
        <v>19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8" x14ac:dyDescent="0.2">
      <c r="A17" s="31" t="s">
        <v>20</v>
      </c>
      <c r="B17" s="32"/>
      <c r="C17" s="33">
        <f>C18</f>
        <v>153908</v>
      </c>
      <c r="D17" s="33">
        <f>D20+D21+D22</f>
        <v>129887</v>
      </c>
      <c r="E17" s="33">
        <f>E20+E21+E22</f>
        <v>129787</v>
      </c>
      <c r="F17" s="33">
        <f>F20+F21+F22</f>
        <v>0</v>
      </c>
      <c r="G17" s="33">
        <f t="shared" ref="G17:J17" si="5">G20+G21+G22</f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4"/>
      <c r="M17" s="6"/>
      <c r="N17" s="6"/>
      <c r="O17" s="6"/>
      <c r="P17" s="6"/>
      <c r="R17" s="6"/>
    </row>
    <row r="18" spans="1:18" ht="25.5" customHeight="1" x14ac:dyDescent="0.25">
      <c r="A18" s="35" t="s">
        <v>21</v>
      </c>
      <c r="B18" s="36"/>
      <c r="C18" s="37">
        <f>C19</f>
        <v>153908</v>
      </c>
      <c r="D18" s="37">
        <f t="shared" ref="D18:J18" si="6">D19</f>
        <v>129887</v>
      </c>
      <c r="E18" s="37">
        <f t="shared" si="6"/>
        <v>129787</v>
      </c>
      <c r="F18" s="37">
        <f t="shared" si="6"/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8"/>
      <c r="L18" s="9"/>
      <c r="M18" s="6"/>
      <c r="N18" s="6"/>
      <c r="O18" s="6"/>
      <c r="P18" s="6"/>
    </row>
    <row r="19" spans="1:18" ht="40.15" customHeight="1" x14ac:dyDescent="0.2">
      <c r="A19" s="30" t="s">
        <v>22</v>
      </c>
      <c r="B19" s="39"/>
      <c r="C19" s="40">
        <f>C20+C21+C22</f>
        <v>153908</v>
      </c>
      <c r="D19" s="40">
        <f t="shared" ref="D19:J19" si="7">D20+D21+D22</f>
        <v>129887</v>
      </c>
      <c r="E19" s="40">
        <f t="shared" si="7"/>
        <v>129787</v>
      </c>
      <c r="F19" s="40">
        <f t="shared" si="7"/>
        <v>0</v>
      </c>
      <c r="G19" s="40">
        <f t="shared" si="7"/>
        <v>0</v>
      </c>
      <c r="H19" s="40">
        <f t="shared" si="7"/>
        <v>0</v>
      </c>
      <c r="I19" s="40">
        <f t="shared" si="7"/>
        <v>0</v>
      </c>
      <c r="J19" s="40">
        <f t="shared" si="7"/>
        <v>0</v>
      </c>
      <c r="K19" s="41"/>
    </row>
    <row r="20" spans="1:18" ht="25.5" x14ac:dyDescent="0.2">
      <c r="A20" s="73" t="s">
        <v>23</v>
      </c>
      <c r="B20" s="43" t="s">
        <v>13</v>
      </c>
      <c r="C20" s="44">
        <f>84600+13253</f>
        <v>97853</v>
      </c>
      <c r="D20" s="44">
        <v>83700</v>
      </c>
      <c r="E20" s="44">
        <v>83700</v>
      </c>
      <c r="F20" s="44">
        <v>0</v>
      </c>
      <c r="G20" s="44"/>
      <c r="H20" s="44"/>
      <c r="I20" s="44"/>
      <c r="J20" s="44"/>
      <c r="K20" s="45"/>
      <c r="L20" s="5"/>
      <c r="N20" s="6"/>
      <c r="O20" s="6"/>
      <c r="P20" s="6"/>
    </row>
    <row r="21" spans="1:18" ht="38.25" x14ac:dyDescent="0.2">
      <c r="A21" s="73" t="s">
        <v>23</v>
      </c>
      <c r="B21" s="43" t="s">
        <v>24</v>
      </c>
      <c r="C21" s="44">
        <f>23582-4314</f>
        <v>19268</v>
      </c>
      <c r="D21" s="44">
        <v>9400</v>
      </c>
      <c r="E21" s="44">
        <v>9300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5"/>
      <c r="L21" s="5"/>
    </row>
    <row r="22" spans="1:18" ht="38.25" x14ac:dyDescent="0.2">
      <c r="A22" s="73" t="s">
        <v>23</v>
      </c>
      <c r="B22" s="43" t="s">
        <v>25</v>
      </c>
      <c r="C22" s="44">
        <v>36787</v>
      </c>
      <c r="D22" s="44">
        <v>36787</v>
      </c>
      <c r="E22" s="44">
        <v>36787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5"/>
      <c r="L22" s="71" t="s">
        <v>52</v>
      </c>
    </row>
    <row r="23" spans="1:18" x14ac:dyDescent="0.2">
      <c r="A23" s="31" t="s">
        <v>26</v>
      </c>
      <c r="B23" s="32"/>
      <c r="C23" s="94">
        <f>C24+C27</f>
        <v>13970</v>
      </c>
      <c r="D23" s="33">
        <f>D24+D27</f>
        <v>12400</v>
      </c>
      <c r="E23" s="33">
        <f t="shared" ref="E23:J23" si="8">E24+E27</f>
        <v>30200</v>
      </c>
      <c r="F23" s="33">
        <f t="shared" si="8"/>
        <v>0</v>
      </c>
      <c r="G23" s="33">
        <f t="shared" si="8"/>
        <v>0</v>
      </c>
      <c r="H23" s="33">
        <f t="shared" si="8"/>
        <v>42100</v>
      </c>
      <c r="I23" s="33">
        <f t="shared" si="8"/>
        <v>0</v>
      </c>
      <c r="J23" s="33">
        <f t="shared" si="8"/>
        <v>42100</v>
      </c>
      <c r="K23" s="34"/>
      <c r="L23" s="19"/>
      <c r="M23" s="19"/>
      <c r="N23" s="19"/>
      <c r="O23" s="6"/>
      <c r="P23" s="6"/>
    </row>
    <row r="24" spans="1:18" ht="23.25" customHeight="1" x14ac:dyDescent="0.25">
      <c r="A24" s="35" t="s">
        <v>54</v>
      </c>
      <c r="B24" s="36"/>
      <c r="C24" s="95">
        <f>C26</f>
        <v>13970</v>
      </c>
      <c r="D24" s="37">
        <f t="shared" ref="D24:J24" si="9">D26</f>
        <v>12200</v>
      </c>
      <c r="E24" s="37">
        <f t="shared" si="9"/>
        <v>12200</v>
      </c>
      <c r="F24" s="37">
        <f t="shared" si="9"/>
        <v>0</v>
      </c>
      <c r="G24" s="37">
        <f t="shared" si="9"/>
        <v>0</v>
      </c>
      <c r="H24" s="37">
        <f t="shared" si="9"/>
        <v>0</v>
      </c>
      <c r="I24" s="37">
        <f t="shared" si="9"/>
        <v>0</v>
      </c>
      <c r="J24" s="37">
        <f t="shared" si="9"/>
        <v>0</v>
      </c>
      <c r="K24" s="38"/>
      <c r="L24" s="9"/>
    </row>
    <row r="25" spans="1:18" ht="44.45" customHeight="1" x14ac:dyDescent="0.2">
      <c r="A25" s="30" t="s">
        <v>22</v>
      </c>
      <c r="B25" s="39"/>
      <c r="C25" s="96">
        <f t="shared" ref="C25:J25" si="10">C26</f>
        <v>13970</v>
      </c>
      <c r="D25" s="46">
        <f t="shared" si="10"/>
        <v>12200</v>
      </c>
      <c r="E25" s="46">
        <f t="shared" si="10"/>
        <v>12200</v>
      </c>
      <c r="F25" s="46">
        <f t="shared" si="10"/>
        <v>0</v>
      </c>
      <c r="G25" s="46">
        <f t="shared" si="10"/>
        <v>0</v>
      </c>
      <c r="H25" s="46">
        <f t="shared" si="10"/>
        <v>0</v>
      </c>
      <c r="I25" s="46">
        <f t="shared" si="10"/>
        <v>0</v>
      </c>
      <c r="J25" s="46">
        <f t="shared" si="10"/>
        <v>0</v>
      </c>
      <c r="K25" s="47"/>
    </row>
    <row r="26" spans="1:18" ht="25.5" x14ac:dyDescent="0.2">
      <c r="A26" s="73" t="s">
        <v>28</v>
      </c>
      <c r="B26" s="43" t="s">
        <v>13</v>
      </c>
      <c r="C26" s="98">
        <v>13970</v>
      </c>
      <c r="D26" s="44">
        <v>12200</v>
      </c>
      <c r="E26" s="44">
        <v>12200</v>
      </c>
      <c r="F26" s="44">
        <v>0</v>
      </c>
      <c r="G26" s="44"/>
      <c r="H26" s="44"/>
      <c r="I26" s="44"/>
      <c r="J26" s="44"/>
      <c r="K26" s="45"/>
    </row>
    <row r="27" spans="1:18" ht="27" customHeight="1" x14ac:dyDescent="0.25">
      <c r="A27" s="35" t="s">
        <v>55</v>
      </c>
      <c r="B27" s="36"/>
      <c r="C27" s="37">
        <v>0</v>
      </c>
      <c r="D27" s="37">
        <f>D28</f>
        <v>200</v>
      </c>
      <c r="E27" s="37">
        <f>E28</f>
        <v>18000</v>
      </c>
      <c r="F27" s="37">
        <f t="shared" ref="F27:J27" si="11">F28</f>
        <v>0</v>
      </c>
      <c r="G27" s="37">
        <f t="shared" si="11"/>
        <v>0</v>
      </c>
      <c r="H27" s="37">
        <f t="shared" si="11"/>
        <v>42100</v>
      </c>
      <c r="I27" s="37">
        <f t="shared" si="11"/>
        <v>0</v>
      </c>
      <c r="J27" s="37">
        <f t="shared" si="11"/>
        <v>42100</v>
      </c>
      <c r="K27" s="38"/>
      <c r="L27" s="9"/>
    </row>
    <row r="28" spans="1:18" ht="43.9" customHeight="1" x14ac:dyDescent="0.2">
      <c r="A28" s="30" t="s">
        <v>22</v>
      </c>
      <c r="B28" s="39"/>
      <c r="C28" s="46">
        <v>0</v>
      </c>
      <c r="D28" s="46">
        <f>D29</f>
        <v>200</v>
      </c>
      <c r="E28" s="46">
        <f>E29</f>
        <v>18000</v>
      </c>
      <c r="F28" s="46">
        <f t="shared" ref="F28:J28" si="12">F29</f>
        <v>0</v>
      </c>
      <c r="G28" s="46">
        <f t="shared" si="12"/>
        <v>0</v>
      </c>
      <c r="H28" s="46">
        <f t="shared" si="12"/>
        <v>42100</v>
      </c>
      <c r="I28" s="46">
        <f t="shared" si="12"/>
        <v>0</v>
      </c>
      <c r="J28" s="46">
        <f t="shared" si="12"/>
        <v>42100</v>
      </c>
      <c r="K28" s="47"/>
    </row>
    <row r="29" spans="1:18" ht="25.5" x14ac:dyDescent="0.2">
      <c r="A29" s="42" t="s">
        <v>28</v>
      </c>
      <c r="B29" s="43" t="s">
        <v>13</v>
      </c>
      <c r="C29" s="44">
        <v>0</v>
      </c>
      <c r="D29" s="50">
        <v>200</v>
      </c>
      <c r="E29" s="44">
        <v>18000</v>
      </c>
      <c r="F29" s="44">
        <v>0</v>
      </c>
      <c r="G29" s="44">
        <v>0</v>
      </c>
      <c r="H29" s="75">
        <v>42100</v>
      </c>
      <c r="I29" s="44">
        <v>0</v>
      </c>
      <c r="J29" s="75">
        <v>42100</v>
      </c>
      <c r="K29" s="45"/>
    </row>
    <row r="30" spans="1:18" x14ac:dyDescent="0.2">
      <c r="A30" s="31" t="s">
        <v>29</v>
      </c>
      <c r="B30" s="32"/>
      <c r="C30" s="33">
        <f>C31+C34+C37+C40+C43+C46</f>
        <v>12450</v>
      </c>
      <c r="D30" s="33">
        <f t="shared" ref="D30:J30" si="13">D31+D34+D37+D40+D43+D46</f>
        <v>19327</v>
      </c>
      <c r="E30" s="33">
        <f t="shared" si="13"/>
        <v>18186</v>
      </c>
      <c r="F30" s="33">
        <f t="shared" si="13"/>
        <v>0</v>
      </c>
      <c r="G30" s="33">
        <f t="shared" si="13"/>
        <v>0</v>
      </c>
      <c r="H30" s="33">
        <f t="shared" si="13"/>
        <v>0</v>
      </c>
      <c r="I30" s="33">
        <f t="shared" si="13"/>
        <v>0</v>
      </c>
      <c r="J30" s="33">
        <f t="shared" si="13"/>
        <v>0</v>
      </c>
      <c r="K30" s="33"/>
      <c r="L30" s="19"/>
      <c r="M30" s="19"/>
      <c r="N30" s="19"/>
    </row>
    <row r="31" spans="1:18" x14ac:dyDescent="0.2">
      <c r="A31" s="35" t="s">
        <v>30</v>
      </c>
      <c r="B31" s="36"/>
      <c r="C31" s="37">
        <f t="shared" ref="C31:J31" si="14">C32</f>
        <v>5200</v>
      </c>
      <c r="D31" s="37">
        <f t="shared" si="14"/>
        <v>8276</v>
      </c>
      <c r="E31" s="37">
        <f t="shared" si="14"/>
        <v>6785</v>
      </c>
      <c r="F31" s="37">
        <f t="shared" si="14"/>
        <v>0</v>
      </c>
      <c r="G31" s="37">
        <f t="shared" si="14"/>
        <v>0</v>
      </c>
      <c r="H31" s="37">
        <f t="shared" si="14"/>
        <v>0</v>
      </c>
      <c r="I31" s="37">
        <f t="shared" si="14"/>
        <v>0</v>
      </c>
      <c r="J31" s="37">
        <f t="shared" si="14"/>
        <v>0</v>
      </c>
      <c r="K31" s="38"/>
      <c r="L31" s="3"/>
    </row>
    <row r="32" spans="1:18" ht="46.9" customHeight="1" x14ac:dyDescent="0.2">
      <c r="A32" s="30" t="s">
        <v>22</v>
      </c>
      <c r="B32" s="39"/>
      <c r="C32" s="46">
        <f t="shared" ref="C32:J32" si="15">SUM(C33:C33)</f>
        <v>5200</v>
      </c>
      <c r="D32" s="46">
        <f t="shared" si="15"/>
        <v>8276</v>
      </c>
      <c r="E32" s="46">
        <f t="shared" si="15"/>
        <v>6785</v>
      </c>
      <c r="F32" s="46">
        <f t="shared" si="15"/>
        <v>0</v>
      </c>
      <c r="G32" s="46">
        <f t="shared" si="15"/>
        <v>0</v>
      </c>
      <c r="H32" s="46">
        <f t="shared" si="15"/>
        <v>0</v>
      </c>
      <c r="I32" s="46">
        <f t="shared" si="15"/>
        <v>0</v>
      </c>
      <c r="J32" s="46">
        <f t="shared" si="15"/>
        <v>0</v>
      </c>
      <c r="K32" s="47"/>
    </row>
    <row r="33" spans="1:13" ht="26.25" x14ac:dyDescent="0.25">
      <c r="A33" s="42" t="s">
        <v>28</v>
      </c>
      <c r="B33" s="43" t="s">
        <v>13</v>
      </c>
      <c r="C33" s="44">
        <v>5200</v>
      </c>
      <c r="D33" s="44">
        <v>8276</v>
      </c>
      <c r="E33" s="44">
        <v>6785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/>
      <c r="L33" s="9"/>
    </row>
    <row r="34" spans="1:13" x14ac:dyDescent="0.2">
      <c r="A34" s="35" t="s">
        <v>56</v>
      </c>
      <c r="B34" s="36"/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8"/>
      <c r="L34" s="3"/>
    </row>
    <row r="35" spans="1:13" ht="48" customHeight="1" x14ac:dyDescent="0.2">
      <c r="A35" s="30" t="s">
        <v>22</v>
      </c>
      <c r="B35" s="39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7"/>
    </row>
    <row r="36" spans="1:13" ht="39" customHeight="1" x14ac:dyDescent="0.2">
      <c r="A36" s="42"/>
      <c r="B36" s="51" t="s">
        <v>13</v>
      </c>
      <c r="C36" s="44">
        <v>0</v>
      </c>
      <c r="D36" s="44" t="s">
        <v>27</v>
      </c>
      <c r="E36" s="44" t="s">
        <v>27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5"/>
    </row>
    <row r="37" spans="1:13" ht="30" customHeight="1" x14ac:dyDescent="0.25">
      <c r="A37" s="35" t="s">
        <v>31</v>
      </c>
      <c r="B37" s="36"/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8"/>
      <c r="L37" s="9"/>
    </row>
    <row r="38" spans="1:13" ht="49.9" customHeight="1" x14ac:dyDescent="0.2">
      <c r="A38" s="30" t="s">
        <v>22</v>
      </c>
      <c r="B38" s="39"/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7"/>
    </row>
    <row r="39" spans="1:13" ht="36" customHeight="1" x14ac:dyDescent="0.2">
      <c r="A39" s="42"/>
      <c r="B39" s="51" t="s">
        <v>13</v>
      </c>
      <c r="C39" s="48" t="s">
        <v>33</v>
      </c>
      <c r="D39" s="48" t="s">
        <v>33</v>
      </c>
      <c r="E39" s="48" t="s">
        <v>33</v>
      </c>
      <c r="F39" s="48"/>
      <c r="G39" s="48"/>
      <c r="H39" s="48"/>
      <c r="I39" s="48"/>
      <c r="J39" s="48"/>
      <c r="K39" s="49"/>
    </row>
    <row r="40" spans="1:13" ht="30" customHeight="1" x14ac:dyDescent="0.25">
      <c r="A40" s="35" t="s">
        <v>57</v>
      </c>
      <c r="B40" s="36"/>
      <c r="C40" s="37">
        <f t="shared" ref="C40:J41" si="16">C41</f>
        <v>2850</v>
      </c>
      <c r="D40" s="37">
        <f t="shared" si="16"/>
        <v>5900</v>
      </c>
      <c r="E40" s="37">
        <f t="shared" si="16"/>
        <v>6250</v>
      </c>
      <c r="F40" s="37">
        <f t="shared" si="16"/>
        <v>0</v>
      </c>
      <c r="G40" s="37">
        <f t="shared" si="16"/>
        <v>0</v>
      </c>
      <c r="H40" s="37">
        <f t="shared" si="16"/>
        <v>0</v>
      </c>
      <c r="I40" s="37">
        <f t="shared" si="16"/>
        <v>0</v>
      </c>
      <c r="J40" s="37">
        <f t="shared" si="16"/>
        <v>0</v>
      </c>
      <c r="K40" s="38"/>
      <c r="L40" s="9"/>
    </row>
    <row r="41" spans="1:13" ht="42.6" customHeight="1" x14ac:dyDescent="0.2">
      <c r="A41" s="30" t="s">
        <v>22</v>
      </c>
      <c r="B41" s="39"/>
      <c r="C41" s="46">
        <f t="shared" si="16"/>
        <v>2850</v>
      </c>
      <c r="D41" s="46">
        <f t="shared" si="16"/>
        <v>5900</v>
      </c>
      <c r="E41" s="46">
        <f t="shared" si="16"/>
        <v>6250</v>
      </c>
      <c r="F41" s="46">
        <f t="shared" si="16"/>
        <v>0</v>
      </c>
      <c r="G41" s="46">
        <f t="shared" si="16"/>
        <v>0</v>
      </c>
      <c r="H41" s="46">
        <f t="shared" si="16"/>
        <v>0</v>
      </c>
      <c r="I41" s="46">
        <f t="shared" si="16"/>
        <v>0</v>
      </c>
      <c r="J41" s="46">
        <f t="shared" si="16"/>
        <v>0</v>
      </c>
      <c r="K41" s="47"/>
    </row>
    <row r="42" spans="1:13" ht="25.5" x14ac:dyDescent="0.2">
      <c r="A42" s="73" t="s">
        <v>34</v>
      </c>
      <c r="B42" s="51" t="s">
        <v>13</v>
      </c>
      <c r="C42" s="48">
        <v>2850</v>
      </c>
      <c r="D42" s="48">
        <v>5900</v>
      </c>
      <c r="E42" s="48">
        <v>6250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9"/>
    </row>
    <row r="43" spans="1:13" ht="28.5" customHeight="1" x14ac:dyDescent="0.25">
      <c r="A43" s="35" t="s">
        <v>32</v>
      </c>
      <c r="B43" s="36"/>
      <c r="C43" s="37">
        <f t="shared" ref="C43:J44" si="17">C44</f>
        <v>0</v>
      </c>
      <c r="D43" s="37">
        <f t="shared" si="17"/>
        <v>0</v>
      </c>
      <c r="E43" s="37">
        <f t="shared" si="17"/>
        <v>0</v>
      </c>
      <c r="F43" s="37">
        <f t="shared" si="17"/>
        <v>0</v>
      </c>
      <c r="G43" s="37">
        <f t="shared" si="17"/>
        <v>0</v>
      </c>
      <c r="H43" s="37">
        <f t="shared" si="17"/>
        <v>0</v>
      </c>
      <c r="I43" s="37">
        <f t="shared" si="17"/>
        <v>0</v>
      </c>
      <c r="J43" s="37">
        <f t="shared" si="17"/>
        <v>0</v>
      </c>
      <c r="K43" s="38"/>
      <c r="L43" s="9"/>
    </row>
    <row r="44" spans="1:13" ht="39" customHeight="1" x14ac:dyDescent="0.2">
      <c r="A44" s="30" t="s">
        <v>22</v>
      </c>
      <c r="B44" s="39"/>
      <c r="C44" s="46">
        <f t="shared" si="17"/>
        <v>0</v>
      </c>
      <c r="D44" s="46">
        <f t="shared" si="17"/>
        <v>0</v>
      </c>
      <c r="E44" s="46">
        <f t="shared" si="17"/>
        <v>0</v>
      </c>
      <c r="F44" s="46">
        <f t="shared" si="17"/>
        <v>0</v>
      </c>
      <c r="G44" s="46">
        <f t="shared" si="17"/>
        <v>0</v>
      </c>
      <c r="H44" s="46">
        <f t="shared" si="17"/>
        <v>0</v>
      </c>
      <c r="I44" s="46">
        <f t="shared" si="17"/>
        <v>0</v>
      </c>
      <c r="J44" s="46">
        <f t="shared" si="17"/>
        <v>0</v>
      </c>
      <c r="K44" s="47"/>
    </row>
    <row r="45" spans="1:13" ht="25.5" x14ac:dyDescent="0.2">
      <c r="A45" s="73" t="s">
        <v>28</v>
      </c>
      <c r="B45" s="51" t="s">
        <v>13</v>
      </c>
      <c r="C45" s="48"/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9"/>
    </row>
    <row r="46" spans="1:13" ht="25.15" customHeight="1" x14ac:dyDescent="0.25">
      <c r="A46" s="35" t="s">
        <v>58</v>
      </c>
      <c r="B46" s="36"/>
      <c r="C46" s="37">
        <f t="shared" ref="C46" si="18">C47</f>
        <v>4400</v>
      </c>
      <c r="D46" s="37">
        <f t="shared" ref="D46:D47" si="19">D47</f>
        <v>5151</v>
      </c>
      <c r="E46" s="37">
        <f t="shared" ref="E46:E47" si="20">E47</f>
        <v>5151</v>
      </c>
      <c r="F46" s="37">
        <f t="shared" ref="F46:F47" si="21">F47</f>
        <v>0</v>
      </c>
      <c r="G46" s="37">
        <f t="shared" ref="G46:G47" si="22">G47</f>
        <v>0</v>
      </c>
      <c r="H46" s="37">
        <f t="shared" ref="H46:H47" si="23">H47</f>
        <v>0</v>
      </c>
      <c r="I46" s="37">
        <f t="shared" ref="I46:I47" si="24">I47</f>
        <v>0</v>
      </c>
      <c r="J46" s="37">
        <f t="shared" ref="J46:J47" si="25">J47</f>
        <v>0</v>
      </c>
      <c r="K46" s="38"/>
      <c r="L46" s="84"/>
      <c r="M46" s="6"/>
    </row>
    <row r="47" spans="1:13" ht="48.6" customHeight="1" x14ac:dyDescent="0.2">
      <c r="A47" s="30" t="s">
        <v>22</v>
      </c>
      <c r="B47" s="39"/>
      <c r="C47" s="46">
        <f>C48+C49</f>
        <v>4400</v>
      </c>
      <c r="D47" s="46">
        <f t="shared" si="19"/>
        <v>5151</v>
      </c>
      <c r="E47" s="46">
        <f t="shared" si="20"/>
        <v>5151</v>
      </c>
      <c r="F47" s="46">
        <f t="shared" si="21"/>
        <v>0</v>
      </c>
      <c r="G47" s="46">
        <f t="shared" si="22"/>
        <v>0</v>
      </c>
      <c r="H47" s="46">
        <f t="shared" si="23"/>
        <v>0</v>
      </c>
      <c r="I47" s="46">
        <f t="shared" si="24"/>
        <v>0</v>
      </c>
      <c r="J47" s="46">
        <f t="shared" si="25"/>
        <v>0</v>
      </c>
      <c r="K47" s="47"/>
      <c r="L47" s="5"/>
    </row>
    <row r="48" spans="1:13" ht="39" customHeight="1" x14ac:dyDescent="0.2">
      <c r="A48" s="42"/>
      <c r="B48" s="52" t="s">
        <v>17</v>
      </c>
      <c r="C48" s="48">
        <v>2575</v>
      </c>
      <c r="D48" s="48">
        <v>5151</v>
      </c>
      <c r="E48" s="48">
        <v>5151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9"/>
    </row>
    <row r="49" spans="1:15" ht="39" customHeight="1" x14ac:dyDescent="0.25">
      <c r="A49" s="42" t="s">
        <v>28</v>
      </c>
      <c r="B49" s="51" t="s">
        <v>13</v>
      </c>
      <c r="C49" s="48">
        <v>1825</v>
      </c>
      <c r="D49" s="48"/>
      <c r="E49" s="48"/>
      <c r="F49" s="48"/>
      <c r="G49" s="48"/>
      <c r="H49" s="48"/>
      <c r="I49" s="48"/>
      <c r="J49" s="48"/>
      <c r="K49" s="49"/>
      <c r="L49" s="83"/>
    </row>
    <row r="50" spans="1:15" ht="15" x14ac:dyDescent="0.25">
      <c r="A50" s="31" t="s">
        <v>35</v>
      </c>
      <c r="B50" s="32"/>
      <c r="C50" s="33">
        <f>C51</f>
        <v>500</v>
      </c>
      <c r="D50" s="33">
        <f t="shared" ref="D50:J50" si="26">D51</f>
        <v>500</v>
      </c>
      <c r="E50" s="33">
        <f t="shared" si="26"/>
        <v>500</v>
      </c>
      <c r="F50" s="33">
        <f t="shared" si="26"/>
        <v>0</v>
      </c>
      <c r="G50" s="33">
        <f t="shared" si="26"/>
        <v>0</v>
      </c>
      <c r="H50" s="33">
        <f t="shared" si="26"/>
        <v>0</v>
      </c>
      <c r="I50" s="33">
        <f t="shared" si="26"/>
        <v>0</v>
      </c>
      <c r="J50" s="33">
        <f t="shared" si="26"/>
        <v>0</v>
      </c>
      <c r="K50" s="34"/>
      <c r="L50" s="9"/>
      <c r="M50" s="6"/>
    </row>
    <row r="51" spans="1:15" x14ac:dyDescent="0.2">
      <c r="A51" s="35" t="s">
        <v>59</v>
      </c>
      <c r="B51" s="36"/>
      <c r="C51" s="37">
        <f t="shared" ref="C51:J52" si="27">C52</f>
        <v>500</v>
      </c>
      <c r="D51" s="37">
        <f t="shared" si="27"/>
        <v>500</v>
      </c>
      <c r="E51" s="37">
        <f t="shared" si="27"/>
        <v>500</v>
      </c>
      <c r="F51" s="37">
        <f t="shared" si="27"/>
        <v>0</v>
      </c>
      <c r="G51" s="37">
        <f t="shared" si="27"/>
        <v>0</v>
      </c>
      <c r="H51" s="37">
        <f t="shared" si="27"/>
        <v>0</v>
      </c>
      <c r="I51" s="37">
        <f t="shared" si="27"/>
        <v>0</v>
      </c>
      <c r="J51" s="37">
        <f t="shared" si="27"/>
        <v>0</v>
      </c>
      <c r="K51" s="38"/>
      <c r="L51" s="3"/>
    </row>
    <row r="52" spans="1:15" ht="39" customHeight="1" x14ac:dyDescent="0.2">
      <c r="A52" s="30" t="s">
        <v>22</v>
      </c>
      <c r="B52" s="39"/>
      <c r="C52" s="46">
        <f t="shared" si="27"/>
        <v>500</v>
      </c>
      <c r="D52" s="46">
        <f t="shared" si="27"/>
        <v>500</v>
      </c>
      <c r="E52" s="46">
        <f t="shared" si="27"/>
        <v>500</v>
      </c>
      <c r="F52" s="46">
        <f t="shared" si="27"/>
        <v>0</v>
      </c>
      <c r="G52" s="46">
        <f t="shared" si="27"/>
        <v>0</v>
      </c>
      <c r="H52" s="46">
        <f t="shared" si="27"/>
        <v>0</v>
      </c>
      <c r="I52" s="46">
        <f t="shared" si="27"/>
        <v>0</v>
      </c>
      <c r="J52" s="46">
        <f t="shared" si="27"/>
        <v>0</v>
      </c>
      <c r="K52" s="47"/>
      <c r="L52" s="4"/>
    </row>
    <row r="53" spans="1:15" ht="25.5" x14ac:dyDescent="0.2">
      <c r="A53" s="42" t="s">
        <v>28</v>
      </c>
      <c r="B53" s="52" t="s">
        <v>13</v>
      </c>
      <c r="C53" s="48">
        <v>500</v>
      </c>
      <c r="D53" s="48">
        <v>500</v>
      </c>
      <c r="E53" s="48">
        <v>500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9"/>
    </row>
    <row r="54" spans="1:15" x14ac:dyDescent="0.2">
      <c r="A54" s="31" t="s">
        <v>60</v>
      </c>
      <c r="B54" s="32"/>
      <c r="C54" s="94">
        <f>C55</f>
        <v>11452</v>
      </c>
      <c r="D54" s="33">
        <f t="shared" ref="D54:E54" si="28">D55</f>
        <v>0</v>
      </c>
      <c r="E54" s="33">
        <f t="shared" si="28"/>
        <v>0</v>
      </c>
      <c r="F54" s="33">
        <f>F55+F58+F61</f>
        <v>0</v>
      </c>
      <c r="G54" s="33">
        <f>G55</f>
        <v>0</v>
      </c>
      <c r="H54" s="33">
        <f t="shared" ref="H54:J54" si="29">H55</f>
        <v>0</v>
      </c>
      <c r="I54" s="33">
        <f t="shared" si="29"/>
        <v>0</v>
      </c>
      <c r="J54" s="33">
        <f t="shared" si="29"/>
        <v>0</v>
      </c>
      <c r="K54" s="34"/>
      <c r="L54" s="19"/>
    </row>
    <row r="55" spans="1:15" ht="27.75" customHeight="1" x14ac:dyDescent="0.25">
      <c r="A55" s="35" t="s">
        <v>61</v>
      </c>
      <c r="B55" s="36"/>
      <c r="C55" s="95">
        <f>C56</f>
        <v>11452</v>
      </c>
      <c r="D55" s="37">
        <f>D56</f>
        <v>0</v>
      </c>
      <c r="E55" s="37">
        <f>E56</f>
        <v>0</v>
      </c>
      <c r="F55" s="37">
        <f>F56</f>
        <v>0</v>
      </c>
      <c r="G55" s="37">
        <f t="shared" ref="G55:J55" si="30">G56</f>
        <v>0</v>
      </c>
      <c r="H55" s="37">
        <f t="shared" si="30"/>
        <v>0</v>
      </c>
      <c r="I55" s="37">
        <f t="shared" si="30"/>
        <v>0</v>
      </c>
      <c r="J55" s="37">
        <f t="shared" si="30"/>
        <v>0</v>
      </c>
      <c r="K55" s="38"/>
      <c r="L55" s="14"/>
      <c r="M55" s="6"/>
      <c r="N55" s="6"/>
      <c r="O55" s="6"/>
    </row>
    <row r="56" spans="1:15" s="7" customFormat="1" ht="38.450000000000003" customHeight="1" x14ac:dyDescent="0.25">
      <c r="A56" s="30" t="s">
        <v>22</v>
      </c>
      <c r="B56" s="39"/>
      <c r="C56" s="96">
        <f>C57</f>
        <v>11452</v>
      </c>
      <c r="D56" s="46">
        <f t="shared" ref="D56:J56" si="31">D57</f>
        <v>0</v>
      </c>
      <c r="E56" s="46">
        <f t="shared" si="31"/>
        <v>0</v>
      </c>
      <c r="F56" s="46">
        <f t="shared" si="31"/>
        <v>0</v>
      </c>
      <c r="G56" s="46">
        <f t="shared" si="31"/>
        <v>0</v>
      </c>
      <c r="H56" s="46">
        <f t="shared" si="31"/>
        <v>0</v>
      </c>
      <c r="I56" s="46">
        <f t="shared" si="31"/>
        <v>0</v>
      </c>
      <c r="J56" s="46">
        <f t="shared" si="31"/>
        <v>0</v>
      </c>
      <c r="K56" s="47"/>
      <c r="L56" s="12"/>
      <c r="M56" s="18"/>
      <c r="N56" s="18"/>
      <c r="O56" s="18"/>
    </row>
    <row r="57" spans="1:15" ht="26.25" x14ac:dyDescent="0.25">
      <c r="A57" s="42" t="s">
        <v>28</v>
      </c>
      <c r="B57" s="51" t="s">
        <v>13</v>
      </c>
      <c r="C57" s="97">
        <v>11452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9"/>
      <c r="L57" s="53"/>
      <c r="M57" s="83"/>
    </row>
    <row r="58" spans="1:15" x14ac:dyDescent="0.2">
      <c r="A58" s="31" t="s">
        <v>62</v>
      </c>
      <c r="B58" s="32"/>
      <c r="C58" s="33">
        <f>C59</f>
        <v>0</v>
      </c>
      <c r="D58" s="33">
        <f t="shared" ref="D58:J58" si="32">D59</f>
        <v>0</v>
      </c>
      <c r="E58" s="33">
        <f t="shared" si="32"/>
        <v>0</v>
      </c>
      <c r="F58" s="33">
        <f t="shared" si="32"/>
        <v>0</v>
      </c>
      <c r="G58" s="33">
        <f>G59</f>
        <v>1195000</v>
      </c>
      <c r="H58" s="33">
        <f t="shared" si="32"/>
        <v>56000</v>
      </c>
      <c r="I58" s="33">
        <f t="shared" si="32"/>
        <v>1839000</v>
      </c>
      <c r="J58" s="33">
        <f t="shared" si="32"/>
        <v>0</v>
      </c>
      <c r="K58" s="34"/>
    </row>
    <row r="59" spans="1:15" ht="15" x14ac:dyDescent="0.25">
      <c r="A59" s="35" t="s">
        <v>63</v>
      </c>
      <c r="B59" s="36"/>
      <c r="C59" s="37">
        <f>C60</f>
        <v>0</v>
      </c>
      <c r="D59" s="37">
        <f t="shared" ref="D59:J59" si="33">D60</f>
        <v>0</v>
      </c>
      <c r="E59" s="37">
        <f t="shared" si="33"/>
        <v>0</v>
      </c>
      <c r="F59" s="37">
        <f t="shared" si="33"/>
        <v>0</v>
      </c>
      <c r="G59" s="37">
        <f>G60</f>
        <v>1195000</v>
      </c>
      <c r="H59" s="37">
        <f t="shared" si="33"/>
        <v>56000</v>
      </c>
      <c r="I59" s="37">
        <f t="shared" si="33"/>
        <v>1839000</v>
      </c>
      <c r="J59" s="37">
        <f t="shared" si="33"/>
        <v>0</v>
      </c>
      <c r="K59" s="38"/>
      <c r="L59" s="9"/>
      <c r="M59" s="6"/>
    </row>
    <row r="60" spans="1:15" ht="41.45" customHeight="1" x14ac:dyDescent="0.2">
      <c r="A60" s="30" t="s">
        <v>22</v>
      </c>
      <c r="B60" s="39"/>
      <c r="C60" s="46">
        <f>C62</f>
        <v>0</v>
      </c>
      <c r="D60" s="46">
        <f t="shared" ref="D60:J60" si="34">D62</f>
        <v>0</v>
      </c>
      <c r="E60" s="46">
        <f t="shared" si="34"/>
        <v>0</v>
      </c>
      <c r="F60" s="46">
        <f t="shared" si="34"/>
        <v>0</v>
      </c>
      <c r="G60" s="46">
        <f>G62</f>
        <v>1195000</v>
      </c>
      <c r="H60" s="46">
        <f t="shared" si="34"/>
        <v>56000</v>
      </c>
      <c r="I60" s="46">
        <f t="shared" si="34"/>
        <v>1839000</v>
      </c>
      <c r="J60" s="46">
        <f t="shared" si="34"/>
        <v>0</v>
      </c>
      <c r="K60" s="47"/>
      <c r="L60" s="10"/>
      <c r="M60" s="6"/>
      <c r="N60" s="6"/>
      <c r="O60" s="6"/>
    </row>
    <row r="61" spans="1:15" ht="25.5" x14ac:dyDescent="0.2">
      <c r="A61" s="42"/>
      <c r="B61" s="51" t="s">
        <v>13</v>
      </c>
      <c r="C61" s="44" t="s">
        <v>41</v>
      </c>
      <c r="D61" s="44" t="s">
        <v>41</v>
      </c>
      <c r="E61" s="44" t="s">
        <v>41</v>
      </c>
      <c r="F61" s="44"/>
      <c r="G61" s="44"/>
      <c r="H61" s="44"/>
      <c r="I61" s="44"/>
      <c r="J61" s="44"/>
      <c r="K61" s="45"/>
      <c r="L61" s="10"/>
    </row>
    <row r="62" spans="1:15" s="78" customFormat="1" ht="39" customHeight="1" x14ac:dyDescent="0.2">
      <c r="A62" s="73"/>
      <c r="B62" s="76" t="s">
        <v>18</v>
      </c>
      <c r="C62" s="75"/>
      <c r="D62" s="75"/>
      <c r="E62" s="75"/>
      <c r="F62" s="75"/>
      <c r="G62" s="75">
        <v>1195000</v>
      </c>
      <c r="H62" s="75">
        <v>56000</v>
      </c>
      <c r="I62" s="75">
        <v>1839000</v>
      </c>
      <c r="J62" s="75"/>
      <c r="K62" s="73"/>
      <c r="L62" s="77"/>
      <c r="M62" s="77"/>
      <c r="N62" s="77"/>
      <c r="O62" s="77"/>
    </row>
    <row r="63" spans="1:15" x14ac:dyDescent="0.2">
      <c r="A63" s="31" t="s">
        <v>64</v>
      </c>
      <c r="B63" s="32"/>
      <c r="C63" s="33">
        <f>C64</f>
        <v>5000</v>
      </c>
      <c r="D63" s="33">
        <f t="shared" ref="D63:J63" si="35">D64</f>
        <v>5000</v>
      </c>
      <c r="E63" s="33">
        <f t="shared" si="35"/>
        <v>5000</v>
      </c>
      <c r="F63" s="33">
        <f t="shared" si="35"/>
        <v>0</v>
      </c>
      <c r="G63" s="33">
        <f t="shared" si="35"/>
        <v>20000</v>
      </c>
      <c r="H63" s="33">
        <f t="shared" si="35"/>
        <v>20000</v>
      </c>
      <c r="I63" s="33">
        <f t="shared" si="35"/>
        <v>0</v>
      </c>
      <c r="J63" s="33">
        <f t="shared" si="35"/>
        <v>20000</v>
      </c>
      <c r="K63" s="34"/>
    </row>
    <row r="64" spans="1:15" x14ac:dyDescent="0.2">
      <c r="A64" s="35" t="s">
        <v>65</v>
      </c>
      <c r="B64" s="36"/>
      <c r="C64" s="37">
        <f t="shared" ref="C64:J64" si="36">C65</f>
        <v>5000</v>
      </c>
      <c r="D64" s="37">
        <f t="shared" si="36"/>
        <v>5000</v>
      </c>
      <c r="E64" s="37">
        <f t="shared" si="36"/>
        <v>5000</v>
      </c>
      <c r="F64" s="37">
        <f t="shared" si="36"/>
        <v>0</v>
      </c>
      <c r="G64" s="37">
        <f t="shared" si="36"/>
        <v>20000</v>
      </c>
      <c r="H64" s="37">
        <f t="shared" si="36"/>
        <v>20000</v>
      </c>
      <c r="I64" s="37">
        <f t="shared" si="36"/>
        <v>0</v>
      </c>
      <c r="J64" s="37">
        <f t="shared" si="36"/>
        <v>20000</v>
      </c>
      <c r="K64" s="38"/>
      <c r="L64" s="3"/>
    </row>
    <row r="65" spans="1:15" ht="37.9" customHeight="1" x14ac:dyDescent="0.2">
      <c r="A65" s="30" t="s">
        <v>22</v>
      </c>
      <c r="B65" s="39"/>
      <c r="C65" s="46">
        <f t="shared" ref="C65:J65" si="37">C66</f>
        <v>5000</v>
      </c>
      <c r="D65" s="46">
        <f t="shared" si="37"/>
        <v>5000</v>
      </c>
      <c r="E65" s="46">
        <f t="shared" si="37"/>
        <v>5000</v>
      </c>
      <c r="F65" s="46">
        <f t="shared" si="37"/>
        <v>0</v>
      </c>
      <c r="G65" s="46">
        <f t="shared" si="37"/>
        <v>20000</v>
      </c>
      <c r="H65" s="46">
        <f t="shared" si="37"/>
        <v>20000</v>
      </c>
      <c r="I65" s="46">
        <f t="shared" si="37"/>
        <v>0</v>
      </c>
      <c r="J65" s="46">
        <f t="shared" si="37"/>
        <v>20000</v>
      </c>
      <c r="K65" s="47"/>
      <c r="M65" s="6"/>
      <c r="N65" s="6"/>
      <c r="O65" s="6"/>
    </row>
    <row r="66" spans="1:15" ht="25.5" x14ac:dyDescent="0.2">
      <c r="A66" s="73" t="s">
        <v>23</v>
      </c>
      <c r="B66" s="51" t="s">
        <v>13</v>
      </c>
      <c r="C66" s="48">
        <v>5000</v>
      </c>
      <c r="D66" s="48">
        <v>5000</v>
      </c>
      <c r="E66" s="48">
        <v>5000</v>
      </c>
      <c r="F66" s="48">
        <v>0</v>
      </c>
      <c r="G66" s="48">
        <v>20000</v>
      </c>
      <c r="H66" s="48">
        <v>20000</v>
      </c>
      <c r="I66" s="48"/>
      <c r="J66" s="48">
        <v>20000</v>
      </c>
      <c r="K66" s="49"/>
    </row>
    <row r="67" spans="1:15" ht="27" customHeight="1" x14ac:dyDescent="0.2">
      <c r="A67" s="90" t="s">
        <v>36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</row>
    <row r="68" spans="1:15" x14ac:dyDescent="0.2">
      <c r="A68" s="31" t="s">
        <v>37</v>
      </c>
      <c r="B68" s="32"/>
      <c r="C68" s="33">
        <f>C69</f>
        <v>0</v>
      </c>
      <c r="D68" s="33">
        <f t="shared" ref="D68:J68" si="38">D69</f>
        <v>0</v>
      </c>
      <c r="E68" s="33">
        <f t="shared" si="38"/>
        <v>0</v>
      </c>
      <c r="F68" s="33">
        <f t="shared" si="38"/>
        <v>0</v>
      </c>
      <c r="G68" s="33">
        <f t="shared" si="38"/>
        <v>0</v>
      </c>
      <c r="H68" s="33">
        <f t="shared" si="38"/>
        <v>0</v>
      </c>
      <c r="I68" s="33">
        <f t="shared" si="38"/>
        <v>0</v>
      </c>
      <c r="J68" s="33">
        <f t="shared" si="38"/>
        <v>0</v>
      </c>
      <c r="K68" s="34"/>
    </row>
    <row r="69" spans="1:15" ht="15" x14ac:dyDescent="0.2">
      <c r="A69" s="35" t="s">
        <v>38</v>
      </c>
      <c r="B69" s="36"/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8"/>
      <c r="L69" s="11"/>
      <c r="M69" s="6"/>
      <c r="N69" s="6"/>
      <c r="O69" s="6"/>
    </row>
    <row r="70" spans="1:15" ht="36.6" customHeight="1" x14ac:dyDescent="0.2">
      <c r="A70" s="30" t="s">
        <v>22</v>
      </c>
      <c r="B70" s="39"/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7"/>
    </row>
    <row r="71" spans="1:15" ht="36" customHeight="1" x14ac:dyDescent="0.2">
      <c r="A71" s="42"/>
      <c r="B71" s="51" t="s">
        <v>13</v>
      </c>
      <c r="C71" s="48" t="s">
        <v>66</v>
      </c>
      <c r="D71" s="48" t="s">
        <v>66</v>
      </c>
      <c r="E71" s="48" t="s">
        <v>66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9"/>
    </row>
    <row r="72" spans="1:15" ht="37.5" customHeight="1" x14ac:dyDescent="0.2">
      <c r="A72" s="42"/>
      <c r="B72" s="51" t="s">
        <v>13</v>
      </c>
      <c r="C72" s="48" t="s">
        <v>67</v>
      </c>
      <c r="D72" s="48" t="s">
        <v>67</v>
      </c>
      <c r="E72" s="48" t="s">
        <v>67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9"/>
      <c r="M72" s="6"/>
      <c r="N72" s="6"/>
      <c r="O72" s="6"/>
    </row>
    <row r="73" spans="1:15" x14ac:dyDescent="0.2">
      <c r="A73" s="31" t="s">
        <v>39</v>
      </c>
      <c r="B73" s="32"/>
      <c r="C73" s="33">
        <f>C74+C77</f>
        <v>374761</v>
      </c>
      <c r="D73" s="33">
        <f t="shared" ref="D73:J73" si="39">D74+D77</f>
        <v>390400</v>
      </c>
      <c r="E73" s="33">
        <f>E74+E77</f>
        <v>391000</v>
      </c>
      <c r="F73" s="33">
        <f t="shared" si="39"/>
        <v>0</v>
      </c>
      <c r="G73" s="33">
        <f>G74+G77</f>
        <v>162900</v>
      </c>
      <c r="H73" s="33">
        <f t="shared" si="39"/>
        <v>162900</v>
      </c>
      <c r="I73" s="33">
        <f t="shared" si="39"/>
        <v>0</v>
      </c>
      <c r="J73" s="33">
        <f t="shared" si="39"/>
        <v>162900</v>
      </c>
      <c r="K73" s="34"/>
    </row>
    <row r="74" spans="1:15" ht="15" x14ac:dyDescent="0.2">
      <c r="A74" s="35" t="s">
        <v>40</v>
      </c>
      <c r="B74" s="36"/>
      <c r="C74" s="37">
        <f t="shared" ref="C74:J75" si="40">C75</f>
        <v>340878</v>
      </c>
      <c r="D74" s="37">
        <f t="shared" si="40"/>
        <v>342000</v>
      </c>
      <c r="E74" s="37">
        <f t="shared" si="40"/>
        <v>342000</v>
      </c>
      <c r="F74" s="37">
        <f t="shared" si="40"/>
        <v>0</v>
      </c>
      <c r="G74" s="37">
        <f t="shared" si="40"/>
        <v>57000</v>
      </c>
      <c r="H74" s="37">
        <f t="shared" si="40"/>
        <v>57000</v>
      </c>
      <c r="I74" s="37">
        <f t="shared" si="40"/>
        <v>0</v>
      </c>
      <c r="J74" s="37">
        <f t="shared" si="40"/>
        <v>57000</v>
      </c>
      <c r="K74" s="38"/>
      <c r="L74" s="11"/>
      <c r="M74" s="6"/>
      <c r="N74" s="6"/>
      <c r="O74" s="6"/>
    </row>
    <row r="75" spans="1:15" ht="42.6" customHeight="1" x14ac:dyDescent="0.2">
      <c r="A75" s="30" t="s">
        <v>22</v>
      </c>
      <c r="B75" s="39"/>
      <c r="C75" s="46">
        <f t="shared" si="40"/>
        <v>340878</v>
      </c>
      <c r="D75" s="46">
        <f t="shared" si="40"/>
        <v>342000</v>
      </c>
      <c r="E75" s="46">
        <f t="shared" si="40"/>
        <v>342000</v>
      </c>
      <c r="F75" s="46">
        <f t="shared" si="40"/>
        <v>0</v>
      </c>
      <c r="G75" s="46">
        <f t="shared" si="40"/>
        <v>57000</v>
      </c>
      <c r="H75" s="46">
        <f t="shared" si="40"/>
        <v>57000</v>
      </c>
      <c r="I75" s="46">
        <f t="shared" si="40"/>
        <v>0</v>
      </c>
      <c r="J75" s="46">
        <f t="shared" si="40"/>
        <v>57000</v>
      </c>
      <c r="K75" s="47"/>
    </row>
    <row r="76" spans="1:15" ht="25.5" x14ac:dyDescent="0.2">
      <c r="A76" s="42" t="s">
        <v>23</v>
      </c>
      <c r="B76" s="51" t="s">
        <v>13</v>
      </c>
      <c r="C76" s="48">
        <f>342000-1122</f>
        <v>340878</v>
      </c>
      <c r="D76" s="48">
        <v>342000</v>
      </c>
      <c r="E76" s="48">
        <v>342000</v>
      </c>
      <c r="F76" s="48">
        <v>0</v>
      </c>
      <c r="G76" s="48">
        <v>57000</v>
      </c>
      <c r="H76" s="48">
        <v>57000</v>
      </c>
      <c r="I76" s="48">
        <v>0</v>
      </c>
      <c r="J76" s="48">
        <v>57000</v>
      </c>
      <c r="K76" s="49"/>
      <c r="L76" s="19"/>
      <c r="M76" s="19"/>
      <c r="N76" s="19"/>
    </row>
    <row r="77" spans="1:15" ht="22.5" customHeight="1" x14ac:dyDescent="0.25">
      <c r="A77" s="35" t="s">
        <v>68</v>
      </c>
      <c r="B77" s="36"/>
      <c r="C77" s="37">
        <f t="shared" ref="C77:J77" si="41">C78</f>
        <v>33883</v>
      </c>
      <c r="D77" s="37">
        <f t="shared" si="41"/>
        <v>48400</v>
      </c>
      <c r="E77" s="37">
        <f t="shared" si="41"/>
        <v>49000</v>
      </c>
      <c r="F77" s="37">
        <f t="shared" si="41"/>
        <v>0</v>
      </c>
      <c r="G77" s="37">
        <f t="shared" si="41"/>
        <v>105900</v>
      </c>
      <c r="H77" s="37">
        <f t="shared" si="41"/>
        <v>105900</v>
      </c>
      <c r="I77" s="37">
        <f t="shared" si="41"/>
        <v>0</v>
      </c>
      <c r="J77" s="37">
        <f t="shared" si="41"/>
        <v>105900</v>
      </c>
      <c r="K77" s="38"/>
      <c r="L77" s="9"/>
    </row>
    <row r="78" spans="1:15" ht="43.9" customHeight="1" x14ac:dyDescent="0.2">
      <c r="A78" s="30" t="s">
        <v>22</v>
      </c>
      <c r="B78" s="39"/>
      <c r="C78" s="46">
        <f>C79</f>
        <v>33883</v>
      </c>
      <c r="D78" s="46">
        <f>D79+D80</f>
        <v>48400</v>
      </c>
      <c r="E78" s="46">
        <f>E79+E80</f>
        <v>49000</v>
      </c>
      <c r="F78" s="46">
        <f t="shared" ref="F78:J78" si="42">F79</f>
        <v>0</v>
      </c>
      <c r="G78" s="46">
        <f t="shared" si="42"/>
        <v>105900</v>
      </c>
      <c r="H78" s="46">
        <f t="shared" si="42"/>
        <v>105900</v>
      </c>
      <c r="I78" s="46">
        <f t="shared" si="42"/>
        <v>0</v>
      </c>
      <c r="J78" s="46">
        <f t="shared" si="42"/>
        <v>105900</v>
      </c>
      <c r="K78" s="47"/>
    </row>
    <row r="79" spans="1:15" ht="25.5" x14ac:dyDescent="0.2">
      <c r="A79" s="73" t="s">
        <v>23</v>
      </c>
      <c r="B79" s="51" t="s">
        <v>13</v>
      </c>
      <c r="C79" s="48">
        <f>38700-4817</f>
        <v>33883</v>
      </c>
      <c r="D79" s="48">
        <v>44100</v>
      </c>
      <c r="E79" s="48">
        <v>44100</v>
      </c>
      <c r="F79" s="48">
        <v>0</v>
      </c>
      <c r="G79" s="48">
        <v>105900</v>
      </c>
      <c r="H79" s="48">
        <v>105900</v>
      </c>
      <c r="I79" s="48">
        <v>0</v>
      </c>
      <c r="J79" s="48">
        <v>105900</v>
      </c>
      <c r="K79" s="49"/>
      <c r="L79" s="19"/>
      <c r="M79" s="19"/>
      <c r="N79" s="19"/>
    </row>
    <row r="80" spans="1:15" ht="38.25" x14ac:dyDescent="0.2">
      <c r="A80" s="42" t="s">
        <v>23</v>
      </c>
      <c r="B80" s="51" t="s">
        <v>24</v>
      </c>
      <c r="C80" s="48">
        <v>0</v>
      </c>
      <c r="D80" s="48">
        <v>4300</v>
      </c>
      <c r="E80" s="48">
        <v>4900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9"/>
    </row>
    <row r="81" spans="1:18" x14ac:dyDescent="0.2">
      <c r="A81" s="31" t="s">
        <v>42</v>
      </c>
      <c r="B81" s="32"/>
      <c r="C81" s="33">
        <f>C82+C85</f>
        <v>4980</v>
      </c>
      <c r="D81" s="33">
        <f t="shared" ref="D81:J81" si="43">D82+D85</f>
        <v>5000</v>
      </c>
      <c r="E81" s="33">
        <f t="shared" si="43"/>
        <v>5000</v>
      </c>
      <c r="F81" s="33">
        <f t="shared" si="43"/>
        <v>0</v>
      </c>
      <c r="G81" s="33">
        <f t="shared" si="43"/>
        <v>342100</v>
      </c>
      <c r="H81" s="33">
        <f t="shared" si="43"/>
        <v>300000</v>
      </c>
      <c r="I81" s="33">
        <f t="shared" si="43"/>
        <v>0</v>
      </c>
      <c r="J81" s="33">
        <f t="shared" si="43"/>
        <v>300000</v>
      </c>
      <c r="K81" s="34"/>
    </row>
    <row r="82" spans="1:18" ht="15" x14ac:dyDescent="0.25">
      <c r="A82" s="35" t="s">
        <v>43</v>
      </c>
      <c r="B82" s="36"/>
      <c r="C82" s="37">
        <f t="shared" ref="C82:J83" si="44">C83</f>
        <v>4980</v>
      </c>
      <c r="D82" s="37">
        <f t="shared" si="44"/>
        <v>5000</v>
      </c>
      <c r="E82" s="37">
        <f t="shared" si="44"/>
        <v>5000</v>
      </c>
      <c r="F82" s="37">
        <f t="shared" si="44"/>
        <v>0</v>
      </c>
      <c r="G82" s="37">
        <f t="shared" si="44"/>
        <v>342100</v>
      </c>
      <c r="H82" s="37">
        <f t="shared" si="44"/>
        <v>300000</v>
      </c>
      <c r="I82" s="37">
        <f t="shared" si="44"/>
        <v>0</v>
      </c>
      <c r="J82" s="37">
        <f t="shared" si="44"/>
        <v>300000</v>
      </c>
      <c r="K82" s="38"/>
      <c r="L82" s="9"/>
    </row>
    <row r="83" spans="1:18" ht="36" customHeight="1" x14ac:dyDescent="0.2">
      <c r="A83" s="30" t="s">
        <v>22</v>
      </c>
      <c r="B83" s="39"/>
      <c r="C83" s="46">
        <f t="shared" si="44"/>
        <v>4980</v>
      </c>
      <c r="D83" s="46">
        <f t="shared" si="44"/>
        <v>5000</v>
      </c>
      <c r="E83" s="46">
        <f t="shared" si="44"/>
        <v>5000</v>
      </c>
      <c r="F83" s="46">
        <f t="shared" si="44"/>
        <v>0</v>
      </c>
      <c r="G83" s="46">
        <f t="shared" si="44"/>
        <v>342100</v>
      </c>
      <c r="H83" s="46">
        <f t="shared" si="44"/>
        <v>300000</v>
      </c>
      <c r="I83" s="46">
        <f t="shared" si="44"/>
        <v>0</v>
      </c>
      <c r="J83" s="46">
        <f t="shared" si="44"/>
        <v>300000</v>
      </c>
      <c r="K83" s="47"/>
      <c r="M83" s="6"/>
      <c r="N83" s="6"/>
      <c r="O83" s="6"/>
      <c r="P83" s="6"/>
      <c r="Q83" s="6"/>
      <c r="R83" s="6"/>
    </row>
    <row r="84" spans="1:18" ht="25.5" x14ac:dyDescent="0.2">
      <c r="A84" s="73" t="s">
        <v>34</v>
      </c>
      <c r="B84" s="51" t="s">
        <v>13</v>
      </c>
      <c r="C84" s="48">
        <v>4980</v>
      </c>
      <c r="D84" s="48">
        <v>5000</v>
      </c>
      <c r="E84" s="48">
        <v>5000</v>
      </c>
      <c r="F84" s="48">
        <v>0</v>
      </c>
      <c r="G84" s="48">
        <v>342100</v>
      </c>
      <c r="H84" s="48">
        <v>300000</v>
      </c>
      <c r="I84" s="48">
        <v>0</v>
      </c>
      <c r="J84" s="48">
        <v>300000</v>
      </c>
      <c r="K84" s="49"/>
      <c r="L84" s="19"/>
      <c r="M84" s="19"/>
      <c r="N84" s="19"/>
      <c r="O84" s="6"/>
    </row>
    <row r="85" spans="1:18" ht="23.25" customHeight="1" x14ac:dyDescent="0.25">
      <c r="A85" s="35" t="s">
        <v>69</v>
      </c>
      <c r="B85" s="36"/>
      <c r="C85" s="37">
        <f t="shared" ref="C85:J85" si="45">C86</f>
        <v>0</v>
      </c>
      <c r="D85" s="37">
        <f t="shared" si="45"/>
        <v>0</v>
      </c>
      <c r="E85" s="37">
        <f t="shared" si="45"/>
        <v>0</v>
      </c>
      <c r="F85" s="37">
        <f t="shared" si="45"/>
        <v>0</v>
      </c>
      <c r="G85" s="37">
        <f t="shared" si="45"/>
        <v>0</v>
      </c>
      <c r="H85" s="37">
        <f t="shared" si="45"/>
        <v>0</v>
      </c>
      <c r="I85" s="37">
        <f t="shared" si="45"/>
        <v>0</v>
      </c>
      <c r="J85" s="37">
        <f t="shared" si="45"/>
        <v>0</v>
      </c>
      <c r="K85" s="38"/>
      <c r="L85" s="9"/>
    </row>
    <row r="86" spans="1:18" ht="40.9" customHeight="1" x14ac:dyDescent="0.2">
      <c r="A86" s="30" t="s">
        <v>22</v>
      </c>
      <c r="B86" s="39"/>
      <c r="C86" s="46">
        <v>0</v>
      </c>
      <c r="D86" s="46">
        <v>0</v>
      </c>
      <c r="E86" s="46">
        <v>0</v>
      </c>
      <c r="F86" s="46">
        <f t="shared" ref="F86:J86" si="46">F87</f>
        <v>0</v>
      </c>
      <c r="G86" s="46">
        <f t="shared" si="46"/>
        <v>0</v>
      </c>
      <c r="H86" s="46">
        <f t="shared" si="46"/>
        <v>0</v>
      </c>
      <c r="I86" s="46">
        <f t="shared" si="46"/>
        <v>0</v>
      </c>
      <c r="J86" s="46">
        <f t="shared" si="46"/>
        <v>0</v>
      </c>
      <c r="K86" s="47"/>
      <c r="L86" s="10"/>
      <c r="M86" s="6"/>
    </row>
    <row r="87" spans="1:18" ht="25.5" x14ac:dyDescent="0.2">
      <c r="A87" s="42"/>
      <c r="B87" s="51" t="s">
        <v>13</v>
      </c>
      <c r="C87" s="48" t="s">
        <v>41</v>
      </c>
      <c r="D87" s="48" t="s">
        <v>41</v>
      </c>
      <c r="E87" s="48" t="s">
        <v>41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9"/>
    </row>
    <row r="88" spans="1:18" x14ac:dyDescent="0.2">
      <c r="A88" s="31" t="s">
        <v>70</v>
      </c>
      <c r="B88" s="32"/>
      <c r="C88" s="33">
        <f>C89</f>
        <v>0</v>
      </c>
      <c r="D88" s="33">
        <f t="shared" ref="D88:J88" si="47">D89</f>
        <v>0</v>
      </c>
      <c r="E88" s="33">
        <f t="shared" si="47"/>
        <v>0</v>
      </c>
      <c r="F88" s="33">
        <f t="shared" si="47"/>
        <v>0</v>
      </c>
      <c r="G88" s="33">
        <f t="shared" si="47"/>
        <v>0</v>
      </c>
      <c r="H88" s="33">
        <f t="shared" si="47"/>
        <v>0</v>
      </c>
      <c r="I88" s="33">
        <f t="shared" si="47"/>
        <v>0</v>
      </c>
      <c r="J88" s="33">
        <f t="shared" si="47"/>
        <v>0</v>
      </c>
      <c r="K88" s="34"/>
    </row>
    <row r="89" spans="1:18" ht="15" x14ac:dyDescent="0.25">
      <c r="A89" s="35" t="s">
        <v>71</v>
      </c>
      <c r="B89" s="36"/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8"/>
      <c r="L89" s="9"/>
    </row>
    <row r="90" spans="1:18" ht="43.9" customHeight="1" x14ac:dyDescent="0.2">
      <c r="A90" s="30" t="s">
        <v>22</v>
      </c>
      <c r="B90" s="39"/>
      <c r="C90" s="46">
        <v>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7"/>
    </row>
    <row r="91" spans="1:18" ht="36" customHeight="1" x14ac:dyDescent="0.2">
      <c r="A91" s="42"/>
      <c r="B91" s="51" t="s">
        <v>13</v>
      </c>
      <c r="C91" s="48" t="s">
        <v>66</v>
      </c>
      <c r="D91" s="48" t="s">
        <v>66</v>
      </c>
      <c r="E91" s="48" t="s">
        <v>66</v>
      </c>
      <c r="F91" s="48"/>
      <c r="G91" s="48"/>
      <c r="H91" s="48"/>
      <c r="I91" s="48"/>
      <c r="J91" s="48"/>
      <c r="K91" s="49"/>
    </row>
    <row r="92" spans="1:18" ht="27" customHeight="1" x14ac:dyDescent="0.2">
      <c r="A92" s="90" t="s">
        <v>44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</row>
    <row r="93" spans="1:18" x14ac:dyDescent="0.2">
      <c r="A93" s="31" t="s">
        <v>45</v>
      </c>
      <c r="B93" s="32"/>
      <c r="C93" s="33">
        <f>C94</f>
        <v>0</v>
      </c>
      <c r="D93" s="33">
        <f t="shared" ref="D93:J93" si="48">D94</f>
        <v>17159</v>
      </c>
      <c r="E93" s="33">
        <f t="shared" si="48"/>
        <v>0</v>
      </c>
      <c r="F93" s="33">
        <f t="shared" si="48"/>
        <v>0</v>
      </c>
      <c r="G93" s="33">
        <f t="shared" si="48"/>
        <v>0</v>
      </c>
      <c r="H93" s="33">
        <f t="shared" si="48"/>
        <v>0</v>
      </c>
      <c r="I93" s="33">
        <f t="shared" si="48"/>
        <v>0</v>
      </c>
      <c r="J93" s="33">
        <f t="shared" si="48"/>
        <v>0</v>
      </c>
      <c r="K93" s="34"/>
    </row>
    <row r="94" spans="1:18" x14ac:dyDescent="0.2">
      <c r="A94" s="35" t="s">
        <v>46</v>
      </c>
      <c r="B94" s="36"/>
      <c r="C94" s="37">
        <f>C95</f>
        <v>0</v>
      </c>
      <c r="D94" s="37">
        <f t="shared" ref="D94:J94" si="49">D95</f>
        <v>17159</v>
      </c>
      <c r="E94" s="37">
        <f t="shared" si="49"/>
        <v>0</v>
      </c>
      <c r="F94" s="37">
        <f t="shared" si="49"/>
        <v>0</v>
      </c>
      <c r="G94" s="37">
        <f t="shared" si="49"/>
        <v>0</v>
      </c>
      <c r="H94" s="37">
        <f t="shared" si="49"/>
        <v>0</v>
      </c>
      <c r="I94" s="37">
        <f t="shared" si="49"/>
        <v>0</v>
      </c>
      <c r="J94" s="37">
        <f t="shared" si="49"/>
        <v>0</v>
      </c>
      <c r="K94" s="38"/>
      <c r="L94" s="3"/>
    </row>
    <row r="95" spans="1:18" ht="46.15" customHeight="1" x14ac:dyDescent="0.2">
      <c r="A95" s="30" t="s">
        <v>22</v>
      </c>
      <c r="B95" s="39"/>
      <c r="C95" s="46">
        <f>C96</f>
        <v>0</v>
      </c>
      <c r="D95" s="46">
        <f t="shared" ref="D95:J95" si="50">D96</f>
        <v>17159</v>
      </c>
      <c r="E95" s="46">
        <f t="shared" si="50"/>
        <v>0</v>
      </c>
      <c r="F95" s="46">
        <f t="shared" si="50"/>
        <v>0</v>
      </c>
      <c r="G95" s="46">
        <f t="shared" si="50"/>
        <v>0</v>
      </c>
      <c r="H95" s="46">
        <f t="shared" si="50"/>
        <v>0</v>
      </c>
      <c r="I95" s="46">
        <f t="shared" si="50"/>
        <v>0</v>
      </c>
      <c r="J95" s="46">
        <f t="shared" si="50"/>
        <v>0</v>
      </c>
      <c r="K95" s="47"/>
    </row>
    <row r="96" spans="1:18" ht="25.5" x14ac:dyDescent="0.2">
      <c r="A96" s="42" t="s">
        <v>28</v>
      </c>
      <c r="B96" s="51" t="s">
        <v>13</v>
      </c>
      <c r="C96" s="48">
        <v>0</v>
      </c>
      <c r="D96" s="75">
        <v>17159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9"/>
    </row>
    <row r="97" spans="1:15" x14ac:dyDescent="0.2">
      <c r="A97" s="35" t="s">
        <v>72</v>
      </c>
      <c r="B97" s="51"/>
      <c r="C97" s="48"/>
      <c r="D97" s="75"/>
      <c r="E97" s="48"/>
      <c r="F97" s="48"/>
      <c r="G97" s="48"/>
      <c r="H97" s="48"/>
      <c r="I97" s="48"/>
      <c r="J97" s="48"/>
      <c r="K97" s="49"/>
    </row>
    <row r="98" spans="1:15" ht="25.5" x14ac:dyDescent="0.2">
      <c r="A98" s="30" t="s">
        <v>22</v>
      </c>
      <c r="B98" s="51"/>
      <c r="C98" s="48">
        <v>0</v>
      </c>
      <c r="D98" s="75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9"/>
    </row>
    <row r="99" spans="1:15" ht="37.15" customHeight="1" x14ac:dyDescent="0.2">
      <c r="A99" s="42" t="s">
        <v>28</v>
      </c>
      <c r="B99" s="51" t="s">
        <v>13</v>
      </c>
      <c r="C99" s="48">
        <v>0</v>
      </c>
      <c r="D99" s="48" t="s">
        <v>73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9"/>
    </row>
    <row r="100" spans="1:15" x14ac:dyDescent="0.2">
      <c r="A100" s="31" t="s">
        <v>47</v>
      </c>
      <c r="B100" s="32"/>
      <c r="C100" s="33">
        <f>C101</f>
        <v>0</v>
      </c>
      <c r="D100" s="33">
        <f t="shared" ref="D100:J100" si="51">D101</f>
        <v>0</v>
      </c>
      <c r="E100" s="33">
        <f t="shared" si="51"/>
        <v>0</v>
      </c>
      <c r="F100" s="33">
        <f t="shared" si="51"/>
        <v>0</v>
      </c>
      <c r="G100" s="33">
        <f t="shared" si="51"/>
        <v>0</v>
      </c>
      <c r="H100" s="33">
        <f t="shared" si="51"/>
        <v>0</v>
      </c>
      <c r="I100" s="33">
        <f t="shared" si="51"/>
        <v>0</v>
      </c>
      <c r="J100" s="33">
        <f t="shared" si="51"/>
        <v>0</v>
      </c>
      <c r="K100" s="34"/>
    </row>
    <row r="101" spans="1:15" x14ac:dyDescent="0.2">
      <c r="A101" s="35" t="s">
        <v>74</v>
      </c>
      <c r="B101" s="36"/>
      <c r="C101" s="37">
        <f t="shared" ref="C101:J101" si="52">C102</f>
        <v>0</v>
      </c>
      <c r="D101" s="37">
        <f t="shared" si="52"/>
        <v>0</v>
      </c>
      <c r="E101" s="37">
        <f t="shared" si="52"/>
        <v>0</v>
      </c>
      <c r="F101" s="37">
        <f t="shared" si="52"/>
        <v>0</v>
      </c>
      <c r="G101" s="37">
        <f t="shared" si="52"/>
        <v>0</v>
      </c>
      <c r="H101" s="37">
        <f t="shared" si="52"/>
        <v>0</v>
      </c>
      <c r="I101" s="37">
        <f t="shared" si="52"/>
        <v>0</v>
      </c>
      <c r="J101" s="37">
        <f t="shared" si="52"/>
        <v>0</v>
      </c>
      <c r="K101" s="38"/>
      <c r="L101" s="3"/>
    </row>
    <row r="102" spans="1:15" ht="39" customHeight="1" x14ac:dyDescent="0.2">
      <c r="A102" s="30" t="s">
        <v>22</v>
      </c>
      <c r="B102" s="39"/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7"/>
    </row>
    <row r="103" spans="1:15" ht="43.5" customHeight="1" x14ac:dyDescent="0.2">
      <c r="A103" s="42"/>
      <c r="B103" s="51" t="s">
        <v>13</v>
      </c>
      <c r="C103" s="48" t="s">
        <v>66</v>
      </c>
      <c r="D103" s="48" t="s">
        <v>66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9"/>
    </row>
    <row r="104" spans="1:15" ht="22.9" customHeight="1" x14ac:dyDescent="0.2">
      <c r="A104" s="90" t="s">
        <v>75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</row>
    <row r="105" spans="1:15" x14ac:dyDescent="0.2">
      <c r="A105" s="31" t="s">
        <v>48</v>
      </c>
      <c r="B105" s="32"/>
      <c r="C105" s="33">
        <f>C106</f>
        <v>0</v>
      </c>
      <c r="D105" s="33">
        <f t="shared" ref="D105:J105" si="53">D106</f>
        <v>0</v>
      </c>
      <c r="E105" s="33">
        <f t="shared" si="53"/>
        <v>0</v>
      </c>
      <c r="F105" s="33">
        <f t="shared" si="53"/>
        <v>0</v>
      </c>
      <c r="G105" s="33">
        <f t="shared" si="53"/>
        <v>0</v>
      </c>
      <c r="H105" s="33">
        <f t="shared" si="53"/>
        <v>0</v>
      </c>
      <c r="I105" s="33">
        <f t="shared" si="53"/>
        <v>0</v>
      </c>
      <c r="J105" s="33">
        <f t="shared" si="53"/>
        <v>0</v>
      </c>
      <c r="K105" s="33"/>
      <c r="L105" s="19"/>
      <c r="M105" s="19"/>
    </row>
    <row r="106" spans="1:15" x14ac:dyDescent="0.2">
      <c r="A106" s="35" t="s">
        <v>76</v>
      </c>
      <c r="B106" s="36"/>
      <c r="C106" s="37">
        <f>C107</f>
        <v>0</v>
      </c>
      <c r="D106" s="37">
        <f t="shared" ref="D106:J106" si="54">D107</f>
        <v>0</v>
      </c>
      <c r="E106" s="37">
        <f t="shared" si="54"/>
        <v>0</v>
      </c>
      <c r="F106" s="37">
        <f t="shared" si="54"/>
        <v>0</v>
      </c>
      <c r="G106" s="37">
        <f t="shared" si="54"/>
        <v>0</v>
      </c>
      <c r="H106" s="37">
        <f t="shared" si="54"/>
        <v>0</v>
      </c>
      <c r="I106" s="37">
        <f t="shared" si="54"/>
        <v>0</v>
      </c>
      <c r="J106" s="37">
        <f t="shared" si="54"/>
        <v>0</v>
      </c>
      <c r="K106" s="37"/>
      <c r="L106" s="3"/>
    </row>
    <row r="107" spans="1:15" ht="40.9" customHeight="1" x14ac:dyDescent="0.2">
      <c r="A107" s="30" t="s">
        <v>22</v>
      </c>
      <c r="B107" s="39"/>
      <c r="C107" s="46">
        <v>0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/>
    </row>
    <row r="108" spans="1:15" ht="36" customHeight="1" x14ac:dyDescent="0.2">
      <c r="A108" s="42"/>
      <c r="B108" s="51" t="s">
        <v>13</v>
      </c>
      <c r="C108" s="48" t="s">
        <v>66</v>
      </c>
      <c r="D108" s="48" t="s">
        <v>66</v>
      </c>
      <c r="E108" s="48" t="s">
        <v>66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/>
    </row>
    <row r="109" spans="1:15" ht="27" customHeight="1" x14ac:dyDescent="0.2">
      <c r="A109" s="90" t="s">
        <v>77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0"/>
    </row>
    <row r="110" spans="1:15" x14ac:dyDescent="0.2">
      <c r="A110" s="31" t="s">
        <v>78</v>
      </c>
      <c r="B110" s="32"/>
      <c r="C110" s="33">
        <f>C111</f>
        <v>0</v>
      </c>
      <c r="D110" s="33">
        <f t="shared" ref="D110:J110" si="55">D111+D116+D121</f>
        <v>0</v>
      </c>
      <c r="E110" s="33">
        <f t="shared" si="55"/>
        <v>0</v>
      </c>
      <c r="F110" s="33">
        <f>F111</f>
        <v>460000</v>
      </c>
      <c r="G110" s="33">
        <f t="shared" si="55"/>
        <v>0</v>
      </c>
      <c r="H110" s="33">
        <f t="shared" si="55"/>
        <v>0</v>
      </c>
      <c r="I110" s="33">
        <f t="shared" si="55"/>
        <v>0</v>
      </c>
      <c r="J110" s="33">
        <f t="shared" si="55"/>
        <v>0</v>
      </c>
      <c r="K110" s="34"/>
    </row>
    <row r="111" spans="1:15" ht="15" x14ac:dyDescent="0.2">
      <c r="A111" s="35" t="s">
        <v>79</v>
      </c>
      <c r="B111" s="36"/>
      <c r="C111" s="37">
        <f>C112</f>
        <v>0</v>
      </c>
      <c r="D111" s="37">
        <v>0</v>
      </c>
      <c r="E111" s="37">
        <v>0</v>
      </c>
      <c r="F111" s="37">
        <f>F112</f>
        <v>460000</v>
      </c>
      <c r="G111" s="37">
        <v>0</v>
      </c>
      <c r="H111" s="37">
        <v>0</v>
      </c>
      <c r="I111" s="37">
        <v>0</v>
      </c>
      <c r="J111" s="37">
        <v>0</v>
      </c>
      <c r="K111" s="38"/>
      <c r="L111" s="11"/>
      <c r="M111" s="6"/>
      <c r="N111" s="6"/>
      <c r="O111" s="6"/>
    </row>
    <row r="112" spans="1:15" ht="42.6" customHeight="1" x14ac:dyDescent="0.2">
      <c r="A112" s="30" t="s">
        <v>22</v>
      </c>
      <c r="B112" s="39"/>
      <c r="C112" s="46">
        <f>C113+C114</f>
        <v>0</v>
      </c>
      <c r="D112" s="46">
        <v>0</v>
      </c>
      <c r="E112" s="46">
        <v>0</v>
      </c>
      <c r="F112" s="46">
        <f>F113+F114</f>
        <v>460000</v>
      </c>
      <c r="G112" s="46">
        <v>0</v>
      </c>
      <c r="H112" s="46">
        <v>0</v>
      </c>
      <c r="I112" s="46">
        <v>0</v>
      </c>
      <c r="J112" s="46">
        <v>0</v>
      </c>
      <c r="K112" s="47"/>
    </row>
    <row r="113" spans="1:15" ht="44.45" customHeight="1" x14ac:dyDescent="0.2">
      <c r="A113" s="42" t="s">
        <v>23</v>
      </c>
      <c r="B113" s="51" t="s">
        <v>12</v>
      </c>
      <c r="C113" s="48">
        <v>0</v>
      </c>
      <c r="D113" s="48">
        <v>0</v>
      </c>
      <c r="E113" s="48">
        <v>0</v>
      </c>
      <c r="F113" s="48">
        <v>430000</v>
      </c>
      <c r="G113" s="48">
        <v>0</v>
      </c>
      <c r="H113" s="48">
        <v>0</v>
      </c>
      <c r="I113" s="48">
        <v>0</v>
      </c>
      <c r="J113" s="48">
        <v>0</v>
      </c>
      <c r="K113" s="49"/>
    </row>
    <row r="114" spans="1:15" ht="58.9" customHeight="1" x14ac:dyDescent="0.2">
      <c r="A114" s="42" t="s">
        <v>23</v>
      </c>
      <c r="B114" s="43" t="s">
        <v>50</v>
      </c>
      <c r="C114" s="48">
        <v>0</v>
      </c>
      <c r="D114" s="48">
        <v>0</v>
      </c>
      <c r="E114" s="48">
        <v>0</v>
      </c>
      <c r="F114" s="48">
        <v>30000</v>
      </c>
      <c r="G114" s="48">
        <v>0</v>
      </c>
      <c r="H114" s="48">
        <v>0</v>
      </c>
      <c r="I114" s="48">
        <v>0</v>
      </c>
      <c r="J114" s="48">
        <v>0</v>
      </c>
      <c r="K114" s="49"/>
    </row>
    <row r="115" spans="1:15" x14ac:dyDescent="0.2">
      <c r="A115" s="31" t="s">
        <v>49</v>
      </c>
      <c r="B115" s="32"/>
      <c r="C115" s="33">
        <f>C116+C120+C125</f>
        <v>0</v>
      </c>
      <c r="D115" s="33">
        <f t="shared" ref="D115:J115" si="56">D116+D120+D125</f>
        <v>0</v>
      </c>
      <c r="E115" s="33">
        <f t="shared" si="56"/>
        <v>0</v>
      </c>
      <c r="F115" s="33">
        <f>F116</f>
        <v>40000</v>
      </c>
      <c r="G115" s="33">
        <f t="shared" si="56"/>
        <v>0</v>
      </c>
      <c r="H115" s="33">
        <f t="shared" si="56"/>
        <v>0</v>
      </c>
      <c r="I115" s="33">
        <f t="shared" si="56"/>
        <v>0</v>
      </c>
      <c r="J115" s="33">
        <f t="shared" si="56"/>
        <v>0</v>
      </c>
      <c r="K115" s="34"/>
    </row>
    <row r="116" spans="1:15" ht="15" x14ac:dyDescent="0.2">
      <c r="A116" s="35" t="s">
        <v>80</v>
      </c>
      <c r="B116" s="36"/>
      <c r="C116" s="37">
        <f>C117</f>
        <v>0</v>
      </c>
      <c r="D116" s="37">
        <v>0</v>
      </c>
      <c r="E116" s="37">
        <v>0</v>
      </c>
      <c r="F116" s="37">
        <f>F117</f>
        <v>40000</v>
      </c>
      <c r="G116" s="37">
        <v>0</v>
      </c>
      <c r="H116" s="37">
        <v>0</v>
      </c>
      <c r="I116" s="37">
        <v>0</v>
      </c>
      <c r="J116" s="37">
        <v>0</v>
      </c>
      <c r="K116" s="38"/>
      <c r="L116" s="11"/>
      <c r="M116" s="6"/>
      <c r="N116" s="6"/>
      <c r="O116" s="6"/>
    </row>
    <row r="117" spans="1:15" ht="42.6" customHeight="1" x14ac:dyDescent="0.2">
      <c r="A117" s="30" t="s">
        <v>22</v>
      </c>
      <c r="B117" s="39"/>
      <c r="C117" s="46">
        <f>C118</f>
        <v>0</v>
      </c>
      <c r="D117" s="46">
        <v>0</v>
      </c>
      <c r="E117" s="46">
        <v>0</v>
      </c>
      <c r="F117" s="46">
        <f>F118</f>
        <v>40000</v>
      </c>
      <c r="G117" s="46">
        <v>0</v>
      </c>
      <c r="H117" s="46">
        <v>0</v>
      </c>
      <c r="I117" s="46">
        <v>0</v>
      </c>
      <c r="J117" s="46">
        <v>0</v>
      </c>
      <c r="K117" s="47"/>
    </row>
    <row r="118" spans="1:15" ht="40.15" customHeight="1" x14ac:dyDescent="0.2">
      <c r="A118" s="42" t="s">
        <v>23</v>
      </c>
      <c r="B118" s="51" t="s">
        <v>12</v>
      </c>
      <c r="C118" s="48">
        <v>0</v>
      </c>
      <c r="D118" s="48">
        <v>0</v>
      </c>
      <c r="E118" s="48">
        <v>0</v>
      </c>
      <c r="F118" s="48">
        <v>40000</v>
      </c>
      <c r="G118" s="48">
        <v>0</v>
      </c>
      <c r="H118" s="48">
        <v>0</v>
      </c>
      <c r="I118" s="48">
        <v>0</v>
      </c>
      <c r="J118" s="48">
        <v>0</v>
      </c>
      <c r="K118" s="49"/>
    </row>
    <row r="119" spans="1:15" x14ac:dyDescent="0.2">
      <c r="A119" s="31" t="s">
        <v>81</v>
      </c>
      <c r="B119" s="32"/>
      <c r="C119" s="33">
        <f>C120+C124+C129</f>
        <v>0</v>
      </c>
      <c r="D119" s="33">
        <f t="shared" ref="D119:E119" si="57">D120+D124+D129</f>
        <v>0</v>
      </c>
      <c r="E119" s="33">
        <f t="shared" si="57"/>
        <v>0</v>
      </c>
      <c r="F119" s="33">
        <f>F120</f>
        <v>372000</v>
      </c>
      <c r="G119" s="33">
        <f t="shared" ref="G119:J119" si="58">G120+G124+G129</f>
        <v>0</v>
      </c>
      <c r="H119" s="33">
        <f t="shared" si="58"/>
        <v>0</v>
      </c>
      <c r="I119" s="33">
        <f t="shared" si="58"/>
        <v>0</v>
      </c>
      <c r="J119" s="33">
        <f t="shared" si="58"/>
        <v>0</v>
      </c>
      <c r="K119" s="34"/>
      <c r="L119" s="80"/>
    </row>
    <row r="120" spans="1:15" ht="15" x14ac:dyDescent="0.2">
      <c r="A120" s="35" t="s">
        <v>82</v>
      </c>
      <c r="B120" s="36"/>
      <c r="C120" s="37">
        <f>C121</f>
        <v>0</v>
      </c>
      <c r="D120" s="37">
        <v>0</v>
      </c>
      <c r="E120" s="37">
        <v>0</v>
      </c>
      <c r="F120" s="37">
        <f>F121</f>
        <v>372000</v>
      </c>
      <c r="G120" s="37">
        <v>0</v>
      </c>
      <c r="H120" s="37">
        <v>0</v>
      </c>
      <c r="I120" s="37">
        <v>0</v>
      </c>
      <c r="J120" s="37">
        <v>0</v>
      </c>
      <c r="K120" s="38"/>
      <c r="L120" s="81"/>
      <c r="M120" s="6"/>
      <c r="N120" s="6"/>
      <c r="O120" s="6"/>
    </row>
    <row r="121" spans="1:15" ht="42.6" customHeight="1" x14ac:dyDescent="0.2">
      <c r="A121" s="30" t="s">
        <v>22</v>
      </c>
      <c r="B121" s="39"/>
      <c r="C121" s="46">
        <f>C122</f>
        <v>0</v>
      </c>
      <c r="D121" s="46">
        <v>0</v>
      </c>
      <c r="E121" s="46">
        <v>0</v>
      </c>
      <c r="F121" s="46">
        <f>F122+F123</f>
        <v>372000</v>
      </c>
      <c r="G121" s="46">
        <v>0</v>
      </c>
      <c r="H121" s="46">
        <v>0</v>
      </c>
      <c r="I121" s="46">
        <v>0</v>
      </c>
      <c r="J121" s="46">
        <v>0</v>
      </c>
      <c r="K121" s="47"/>
      <c r="L121" s="80"/>
    </row>
    <row r="122" spans="1:15" ht="40.15" customHeight="1" x14ac:dyDescent="0.2">
      <c r="A122" s="42" t="s">
        <v>23</v>
      </c>
      <c r="B122" s="51" t="s">
        <v>13</v>
      </c>
      <c r="C122" s="48">
        <v>0</v>
      </c>
      <c r="D122" s="48">
        <v>0</v>
      </c>
      <c r="E122" s="48">
        <v>0</v>
      </c>
      <c r="F122" s="48">
        <v>356640</v>
      </c>
      <c r="G122" s="48">
        <v>0</v>
      </c>
      <c r="H122" s="48">
        <v>0</v>
      </c>
      <c r="I122" s="48">
        <v>0</v>
      </c>
      <c r="J122" s="48">
        <v>0</v>
      </c>
      <c r="K122" s="49"/>
      <c r="L122" s="80"/>
    </row>
    <row r="123" spans="1:15" ht="58.9" customHeight="1" x14ac:dyDescent="0.2">
      <c r="A123" s="42" t="s">
        <v>23</v>
      </c>
      <c r="B123" s="43" t="s">
        <v>83</v>
      </c>
      <c r="C123" s="48">
        <v>0</v>
      </c>
      <c r="D123" s="48">
        <v>0</v>
      </c>
      <c r="E123" s="48">
        <v>0</v>
      </c>
      <c r="F123" s="48">
        <v>15360</v>
      </c>
      <c r="G123" s="48">
        <v>0</v>
      </c>
      <c r="H123" s="48">
        <v>0</v>
      </c>
      <c r="I123" s="48">
        <v>0</v>
      </c>
      <c r="J123" s="48">
        <v>0</v>
      </c>
      <c r="K123" s="49"/>
      <c r="L123" s="80" t="s">
        <v>84</v>
      </c>
    </row>
  </sheetData>
  <customSheetViews>
    <customSheetView guid="{6FF01DA7-B5B4-4EC3-8F67-5D5ADCD39E8E}" scale="90" showPageBreaks="1">
      <pane ySplit="1" topLeftCell="A140" activePane="bottomLeft" state="frozen"/>
      <selection pane="bottomLeft" activeCell="T131" sqref="T131"/>
      <pageMargins left="0" right="0" top="0" bottom="0" header="0" footer="0"/>
      <pageSetup paperSize="9" scale="50" orientation="portrait" r:id="rId1"/>
    </customSheetView>
    <customSheetView guid="{B79C1ACF-54E3-445A-9031-DA4B1E449729}" topLeftCell="A121">
      <selection activeCell="D143" sqref="D143"/>
      <pageMargins left="0" right="0" top="0" bottom="0" header="0" footer="0"/>
    </customSheetView>
    <customSheetView guid="{FEC01FAD-D061-4FD2-97BD-AEE92E356762}" topLeftCell="A100">
      <selection activeCell="G106" sqref="G106"/>
      <pageMargins left="0" right="0" top="0" bottom="0" header="0" footer="0"/>
    </customSheetView>
    <customSheetView guid="{3F656E39-BA1C-431A-8283-B40635B99792}" scale="90">
      <pane ySplit="1" topLeftCell="A14" activePane="bottomLeft" state="frozen"/>
      <selection pane="bottomLeft" activeCell="O18" sqref="O18"/>
      <pageMargins left="0" right="0" top="0" bottom="0" header="0" footer="0"/>
    </customSheetView>
    <customSheetView guid="{90217543-DCE5-4A3F-AD23-17F12AABB276}" topLeftCell="A78">
      <selection activeCell="L128" sqref="L128"/>
      <pageMargins left="0" right="0" top="0" bottom="0" header="0" footer="0"/>
    </customSheetView>
    <customSheetView guid="{321041B6-33E6-473D-890F-11F219CC253E}" scale="106" topLeftCell="A106">
      <selection activeCell="O131" sqref="O131"/>
      <pageMargins left="0" right="0" top="0" bottom="0" header="0" footer="0"/>
      <pageSetup paperSize="9" orientation="portrait" r:id="rId2"/>
    </customSheetView>
    <customSheetView guid="{1F9AA6D0-666C-4AEF-A1D6-B116D9709222}" scale="85" topLeftCell="A3">
      <selection activeCell="B6" sqref="B6"/>
      <pageMargins left="0" right="0" top="0" bottom="0" header="0" footer="0"/>
      <pageSetup paperSize="9" orientation="portrait" r:id="rId3"/>
    </customSheetView>
  </customSheetViews>
  <mergeCells count="19">
    <mergeCell ref="A109:K109"/>
    <mergeCell ref="A67:K67"/>
    <mergeCell ref="A104:K104"/>
    <mergeCell ref="G5:G6"/>
    <mergeCell ref="H5:H6"/>
    <mergeCell ref="A92:K92"/>
    <mergeCell ref="A16:K16"/>
    <mergeCell ref="B3:B6"/>
    <mergeCell ref="K3:K6"/>
    <mergeCell ref="J5:J6"/>
    <mergeCell ref="I5:I6"/>
    <mergeCell ref="C3:E4"/>
    <mergeCell ref="F3:J4"/>
    <mergeCell ref="C5:C6"/>
    <mergeCell ref="D5:D6"/>
    <mergeCell ref="E5:E6"/>
    <mergeCell ref="F5:F6"/>
    <mergeCell ref="A1:K1"/>
    <mergeCell ref="A2:K2"/>
  </mergeCells>
  <phoneticPr fontId="8" type="noConversion"/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6" sqref="A1:C6"/>
    </sheetView>
  </sheetViews>
  <sheetFormatPr defaultRowHeight="15" x14ac:dyDescent="0.25"/>
  <cols>
    <col min="2" max="2" width="12.7109375" bestFit="1" customWidth="1"/>
  </cols>
  <sheetData>
    <row r="1" spans="1:2" x14ac:dyDescent="0.25">
      <c r="A1" s="56"/>
      <c r="B1" s="5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XFD7"/>
    </sheetView>
  </sheetViews>
  <sheetFormatPr defaultRowHeight="15" x14ac:dyDescent="0.25"/>
  <sheetData/>
  <customSheetViews>
    <customSheetView guid="{321041B6-33E6-473D-890F-11F219CC253E}">
      <selection activeCell="A4" sqref="A4:XFD7"/>
      <pageMargins left="0" right="0" top="0" bottom="0" header="0" footer="0"/>
    </customSheetView>
    <customSheetView guid="{1F9AA6D0-666C-4AEF-A1D6-B116D9709222}">
      <selection activeCell="A4" sqref="A4:XFD7"/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21" workbookViewId="0">
      <selection activeCell="B113" sqref="B113:K113"/>
    </sheetView>
  </sheetViews>
  <sheetFormatPr defaultRowHeight="15" x14ac:dyDescent="0.25"/>
  <cols>
    <col min="1" max="1" width="24.42578125" style="17" customWidth="1"/>
    <col min="2" max="11" width="10.7109375" style="17" customWidth="1"/>
  </cols>
  <sheetData>
    <row r="1" spans="1:1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</sheetData>
  <customSheetViews>
    <customSheetView guid="{6FF01DA7-B5B4-4EC3-8F67-5D5ADCD39E8E}" showPageBreaks="1" topLeftCell="A10">
      <selection activeCell="B99" sqref="B99:K99"/>
      <pageMargins left="0" right="0" top="0" bottom="0" header="0" footer="0"/>
      <pageSetup paperSize="9" scale="60" orientation="portrait" r:id="rId1"/>
    </customSheetView>
    <customSheetView guid="{B79C1ACF-54E3-445A-9031-DA4B1E449729}">
      <selection activeCell="O20" sqref="O20"/>
      <pageMargins left="0" right="0" top="0" bottom="0" header="0" footer="0"/>
    </customSheetView>
    <customSheetView guid="{FEC01FAD-D061-4FD2-97BD-AEE92E356762}">
      <selection activeCell="O20" sqref="O20"/>
      <pageMargins left="0" right="0" top="0" bottom="0" header="0" footer="0"/>
    </customSheetView>
    <customSheetView guid="{3F656E39-BA1C-431A-8283-B40635B99792}">
      <selection activeCell="O20" sqref="O20"/>
      <pageMargins left="0" right="0" top="0" bottom="0" header="0" footer="0"/>
    </customSheetView>
    <customSheetView guid="{90217543-DCE5-4A3F-AD23-17F12AABB276}">
      <selection activeCell="O20" sqref="O20"/>
      <pageMargins left="0" right="0" top="0" bottom="0" header="0" footer="0"/>
    </customSheetView>
    <customSheetView guid="{321041B6-33E6-473D-890F-11F219CC253E}" topLeftCell="A105">
      <selection activeCell="B113" sqref="B113:K113"/>
      <pageMargins left="0" right="0" top="0" bottom="0" header="0" footer="0"/>
    </customSheetView>
    <customSheetView guid="{1F9AA6D0-666C-4AEF-A1D6-B116D9709222}" topLeftCell="A105">
      <selection activeCell="B113" sqref="B113:K113"/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Budzets JPVP</vt:lpstr>
      <vt:lpstr>Sheet2</vt:lpstr>
      <vt:lpstr>Sheet1</vt:lpstr>
      <vt:lpstr>jpp</vt:lpstr>
      <vt:lpstr>'Budzets JPVP'!_Hlk62635761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DARBS</dc:creator>
  <cp:keywords/>
  <dc:description/>
  <cp:lastModifiedBy>Dāvids Garšva</cp:lastModifiedBy>
  <cp:revision/>
  <dcterms:created xsi:type="dcterms:W3CDTF">2015-06-05T18:17:20Z</dcterms:created>
  <dcterms:modified xsi:type="dcterms:W3CDTF">2021-12-10T13:30:06Z</dcterms:modified>
  <cp:category/>
  <cp:contentStatus/>
</cp:coreProperties>
</file>