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495" windowHeight="8100"/>
  </bookViews>
  <sheets>
    <sheet name="Sheet1" sheetId="1" r:id="rId1"/>
  </sheets>
  <definedNames>
    <definedName name="_xlnm._FilterDatabase" localSheetId="0" hidden="1">Sheet1!$A$2:$F$16</definedName>
  </definedNames>
  <calcPr calcId="152511"/>
</workbook>
</file>

<file path=xl/calcChain.xml><?xml version="1.0" encoding="utf-8"?>
<calcChain xmlns="http://schemas.openxmlformats.org/spreadsheetml/2006/main">
  <c r="G20" i="1" l="1"/>
  <c r="E17" i="1" l="1"/>
  <c r="C17" i="1" l="1"/>
  <c r="D17" i="1"/>
  <c r="F17" i="1"/>
  <c r="B17" i="1"/>
  <c r="K7" i="1" l="1"/>
  <c r="K15" i="1"/>
  <c r="K16" i="1"/>
  <c r="K10" i="1"/>
  <c r="K14" i="1"/>
  <c r="K8" i="1"/>
  <c r="K6" i="1"/>
  <c r="K11" i="1"/>
  <c r="K9" i="1"/>
  <c r="K3" i="1"/>
  <c r="K5" i="1"/>
  <c r="K13" i="1"/>
  <c r="K12" i="1"/>
  <c r="K4" i="1"/>
  <c r="J3" i="1"/>
  <c r="J10" i="1"/>
  <c r="J5" i="1"/>
  <c r="J14" i="1"/>
  <c r="J13" i="1"/>
  <c r="J8" i="1"/>
  <c r="J12" i="1"/>
  <c r="J4" i="1"/>
  <c r="J7" i="1"/>
  <c r="J6" i="1"/>
  <c r="J15" i="1"/>
  <c r="J11" i="1"/>
  <c r="J16" i="1"/>
  <c r="J9" i="1"/>
  <c r="I3" i="1"/>
  <c r="I5" i="1"/>
  <c r="I13" i="1"/>
  <c r="I12" i="1"/>
  <c r="I6" i="1"/>
  <c r="I11" i="1"/>
  <c r="I9" i="1"/>
  <c r="I10" i="1"/>
  <c r="I14" i="1"/>
  <c r="I8" i="1"/>
  <c r="I4" i="1"/>
  <c r="I7" i="1"/>
  <c r="I15" i="1"/>
  <c r="I16" i="1"/>
  <c r="G7" i="1"/>
  <c r="G15" i="1"/>
  <c r="G16" i="1"/>
  <c r="G10" i="1"/>
  <c r="G14" i="1"/>
  <c r="G8" i="1"/>
  <c r="G4" i="1"/>
  <c r="G6" i="1"/>
  <c r="G11" i="1"/>
  <c r="G9" i="1"/>
  <c r="G3" i="1"/>
  <c r="G5" i="1"/>
  <c r="G13" i="1"/>
  <c r="G12" i="1"/>
  <c r="H3" i="1"/>
  <c r="H4" i="1"/>
  <c r="H7" i="1"/>
  <c r="H10" i="1"/>
  <c r="H6" i="1"/>
  <c r="H5" i="1"/>
  <c r="H15" i="1"/>
  <c r="H14" i="1"/>
  <c r="H11" i="1"/>
  <c r="H13" i="1"/>
  <c r="H16" i="1"/>
  <c r="H8" i="1"/>
  <c r="H9" i="1"/>
  <c r="H12" i="1"/>
  <c r="L6" i="1" l="1"/>
  <c r="L14" i="1"/>
  <c r="L7" i="1"/>
  <c r="L4" i="1"/>
  <c r="L10" i="1"/>
  <c r="L12" i="1"/>
  <c r="L9" i="1"/>
  <c r="L16" i="1"/>
  <c r="L13" i="1"/>
  <c r="L11" i="1"/>
  <c r="L8" i="1"/>
  <c r="L15" i="1"/>
  <c r="L5" i="1"/>
  <c r="L3" i="1"/>
  <c r="G17" i="1"/>
  <c r="J17" i="1"/>
  <c r="K17" i="1"/>
  <c r="I17" i="1"/>
  <c r="H17" i="1"/>
  <c r="L17" i="1" l="1"/>
</calcChain>
</file>

<file path=xl/sharedStrings.xml><?xml version="1.0" encoding="utf-8"?>
<sst xmlns="http://schemas.openxmlformats.org/spreadsheetml/2006/main" count="30" uniqueCount="30">
  <si>
    <t>LiepU</t>
  </si>
  <si>
    <t>LKA</t>
  </si>
  <si>
    <t>LMA</t>
  </si>
  <si>
    <t>LU</t>
  </si>
  <si>
    <t>RSU</t>
  </si>
  <si>
    <t>RTU</t>
  </si>
  <si>
    <t>VeA</t>
  </si>
  <si>
    <t>ViA</t>
  </si>
  <si>
    <t>LSPA</t>
  </si>
  <si>
    <t>LLU</t>
  </si>
  <si>
    <t>DU</t>
  </si>
  <si>
    <t>RPIVA</t>
  </si>
  <si>
    <t>JVLMA</t>
  </si>
  <si>
    <t>KOPĀ</t>
  </si>
  <si>
    <t>Kopējā sadalāmā summa</t>
  </si>
  <si>
    <t>DATI</t>
  </si>
  <si>
    <t>PIESAISTĪTAIS FINANSĒJUMS NO KATRA KRITĒRIJA</t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</si>
  <si>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</si>
  <si>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</si>
  <si>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</si>
  <si>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</si>
  <si>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</t>
    </r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</si>
  <si>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 - 0,3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</si>
  <si>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- 0,25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</si>
  <si>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 - 0,25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</si>
  <si>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- 0,1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</si>
  <si>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 -0,1</t>
    </r>
  </si>
  <si>
    <t>RTA</t>
  </si>
  <si>
    <t>Noapaļota summa rīkojumam</t>
  </si>
  <si>
    <t>KOPĀ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</si>
</sst>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"/>
    <numFmt numFmtId="165" formatCode="&quot;€&quot;\ #,##0.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sz val="10"/>
      <color rgb="FF414142"/>
      <name val="Arial"/>
      <family val="2"/>
      <charset val="186"/>
    </font>
    <font>
      <b/>
      <vertAlign val="subscript"/>
      <sz val="10"/>
      <color rgb="FF414142"/>
      <name val="Arial"/>
      <family val="2"/>
      <charset val="186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/>
    <xf numFmtId="0" fontId="4" fillId="3" borderId="1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4" fontId="7" fillId="5" borderId="12" xfId="0" applyNumberFormat="1" applyFont="1" applyFill="1" applyBorder="1" applyAlignment="1">
      <alignment horizontal="center" vertical="center"/>
    </xf>
    <xf numFmtId="164" fontId="7" fillId="5" borderId="13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164" fontId="7" fillId="6" borderId="14" xfId="0" applyNumberFormat="1" applyFont="1" applyFill="1" applyBorder="1" applyAlignment="1">
      <alignment horizontal="center" vertical="center"/>
    </xf>
    <xf numFmtId="0" fontId="5" fillId="0" borderId="0" xfId="0" applyFont="1"/>
    <xf numFmtId="9" fontId="0" fillId="0" borderId="0" xfId="2" applyFont="1"/>
    <xf numFmtId="9" fontId="0" fillId="0" borderId="0" xfId="2" applyNumberFormat="1" applyFont="1"/>
    <xf numFmtId="164" fontId="0" fillId="0" borderId="0" xfId="0" applyNumberFormat="1" applyAlignment="1">
      <alignment horizontal="center" vertical="center"/>
    </xf>
    <xf numFmtId="164" fontId="2" fillId="7" borderId="7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0" fillId="3" borderId="6" xfId="0" applyNumberFormat="1" applyFill="1" applyBorder="1" applyAlignment="1">
      <alignment horizontal="center" vertical="center"/>
    </xf>
    <xf numFmtId="165" fontId="2" fillId="2" borderId="15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3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2" applyNumberFormat="1" applyFont="1"/>
    <xf numFmtId="164" fontId="0" fillId="0" borderId="0" xfId="2" applyNumberFormat="1" applyFont="1"/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pane xSplit="1" ySplit="2" topLeftCell="L4" activePane="bottomRight" state="frozen"/>
      <selection pane="topRight" activeCell="B1" sqref="B1"/>
      <selection pane="bottomLeft" activeCell="A3" sqref="A3"/>
      <selection pane="bottomRight" activeCell="E22" sqref="E20:Q22"/>
    </sheetView>
  </sheetViews>
  <sheetFormatPr defaultRowHeight="15" x14ac:dyDescent="0.25"/>
  <cols>
    <col min="3" max="4" width="13.7109375" style="1" customWidth="1"/>
    <col min="5" max="5" width="12.85546875" style="1" bestFit="1" customWidth="1"/>
    <col min="6" max="6" width="11.42578125" style="1" bestFit="1" customWidth="1"/>
    <col min="7" max="7" width="13.140625" customWidth="1"/>
    <col min="8" max="8" width="15.5703125" customWidth="1"/>
    <col min="9" max="9" width="14.85546875" customWidth="1"/>
    <col min="10" max="10" width="15.5703125" customWidth="1"/>
    <col min="11" max="11" width="14.85546875" customWidth="1"/>
    <col min="12" max="12" width="15.42578125" style="34" customWidth="1"/>
    <col min="13" max="13" width="18.28515625" style="34" customWidth="1"/>
    <col min="16" max="16" width="20.5703125" customWidth="1"/>
  </cols>
  <sheetData>
    <row r="1" spans="1:17" s="2" customFormat="1" ht="15.75" thickBot="1" x14ac:dyDescent="0.3">
      <c r="A1" s="43" t="s">
        <v>15</v>
      </c>
      <c r="B1" s="44"/>
      <c r="C1" s="44"/>
      <c r="D1" s="44"/>
      <c r="E1" s="44"/>
      <c r="F1" s="45"/>
      <c r="G1" s="43" t="s">
        <v>16</v>
      </c>
      <c r="H1" s="44"/>
      <c r="I1" s="44"/>
      <c r="J1" s="44"/>
      <c r="K1" s="45"/>
      <c r="L1" s="34"/>
      <c r="M1" s="34"/>
    </row>
    <row r="2" spans="1:17" s="31" customFormat="1" ht="32.25" customHeight="1" thickBot="1" x14ac:dyDescent="0.3">
      <c r="A2" s="24"/>
      <c r="B2" s="25" t="s">
        <v>17</v>
      </c>
      <c r="C2" s="26" t="s">
        <v>18</v>
      </c>
      <c r="D2" s="26" t="s">
        <v>19</v>
      </c>
      <c r="E2" s="26" t="s">
        <v>20</v>
      </c>
      <c r="F2" s="27" t="s">
        <v>21</v>
      </c>
      <c r="G2" s="28" t="s">
        <v>22</v>
      </c>
      <c r="H2" s="29" t="s">
        <v>23</v>
      </c>
      <c r="I2" s="29" t="s">
        <v>24</v>
      </c>
      <c r="J2" s="29" t="s">
        <v>25</v>
      </c>
      <c r="K2" s="30" t="s">
        <v>26</v>
      </c>
      <c r="L2" s="35" t="s">
        <v>29</v>
      </c>
      <c r="M2" s="41" t="s">
        <v>28</v>
      </c>
    </row>
    <row r="3" spans="1:17" x14ac:dyDescent="0.25">
      <c r="A3" s="3" t="s">
        <v>3</v>
      </c>
      <c r="B3" s="4">
        <v>152.85</v>
      </c>
      <c r="C3" s="5">
        <v>3211561.29</v>
      </c>
      <c r="D3" s="5">
        <v>2006652.05</v>
      </c>
      <c r="E3" s="5">
        <v>72751</v>
      </c>
      <c r="F3" s="6">
        <v>60455</v>
      </c>
      <c r="G3" s="18">
        <f t="shared" ref="G3:G16" si="0">(B3/B$17)*0.3*$G$20</f>
        <v>748814.51693314861</v>
      </c>
      <c r="H3" s="19">
        <f t="shared" ref="H3:H16" si="1">(C3/C$17)*0.25*$G$20</f>
        <v>603399.58912152506</v>
      </c>
      <c r="I3" s="19">
        <f t="shared" ref="I3:I16" si="2">(D3/D$17)*0.25*$G$20</f>
        <v>638654.56988305913</v>
      </c>
      <c r="J3" s="19">
        <f t="shared" ref="J3:J16" si="3">(E3/E$17)*0.1*$G$20</f>
        <v>40102.926559451713</v>
      </c>
      <c r="K3" s="20">
        <f t="shared" ref="K3:K16" si="4">(F3/F$17)*0.1*$G$20</f>
        <v>72564.176288518996</v>
      </c>
      <c r="L3" s="38">
        <f t="shared" ref="L3:L16" si="5">SUM(G3:K3)</f>
        <v>2103535.7787857032</v>
      </c>
      <c r="M3" s="34">
        <v>2103536</v>
      </c>
      <c r="O3" s="2"/>
      <c r="P3" s="2"/>
      <c r="Q3" s="42"/>
    </row>
    <row r="4" spans="1:17" x14ac:dyDescent="0.25">
      <c r="A4" s="7" t="s">
        <v>5</v>
      </c>
      <c r="B4" s="8">
        <v>144.06</v>
      </c>
      <c r="C4" s="9">
        <v>2942723.8</v>
      </c>
      <c r="D4" s="9">
        <v>1850961.69</v>
      </c>
      <c r="E4" s="9">
        <v>16008.5</v>
      </c>
      <c r="F4" s="10">
        <v>91811.25</v>
      </c>
      <c r="G4" s="18">
        <f t="shared" si="0"/>
        <v>705752.17081707157</v>
      </c>
      <c r="H4" s="19">
        <f t="shared" si="1"/>
        <v>552889.44269786391</v>
      </c>
      <c r="I4" s="19">
        <f t="shared" si="2"/>
        <v>589103.1990309282</v>
      </c>
      <c r="J4" s="19">
        <f t="shared" si="3"/>
        <v>8824.4518951902064</v>
      </c>
      <c r="K4" s="20">
        <f t="shared" si="4"/>
        <v>110201.10380066643</v>
      </c>
      <c r="L4" s="39">
        <f t="shared" si="5"/>
        <v>1966770.3682417206</v>
      </c>
      <c r="M4" s="34">
        <v>1966770</v>
      </c>
      <c r="O4" s="2"/>
      <c r="P4" s="2"/>
      <c r="Q4" s="42"/>
    </row>
    <row r="5" spans="1:17" x14ac:dyDescent="0.25">
      <c r="A5" s="7" t="s">
        <v>6</v>
      </c>
      <c r="B5" s="8">
        <v>11.06</v>
      </c>
      <c r="C5" s="9">
        <v>644341</v>
      </c>
      <c r="D5" s="9">
        <v>36058</v>
      </c>
      <c r="E5" s="9">
        <v>953862.78</v>
      </c>
      <c r="F5" s="10">
        <v>0</v>
      </c>
      <c r="G5" s="18">
        <f t="shared" si="0"/>
        <v>54183.111267782944</v>
      </c>
      <c r="H5" s="19">
        <f t="shared" si="1"/>
        <v>121061.08510672471</v>
      </c>
      <c r="I5" s="19">
        <f t="shared" si="2"/>
        <v>11476.133334049289</v>
      </c>
      <c r="J5" s="19">
        <f t="shared" si="3"/>
        <v>525802.93073819531</v>
      </c>
      <c r="K5" s="20">
        <f t="shared" si="4"/>
        <v>0</v>
      </c>
      <c r="L5" s="39">
        <f t="shared" si="5"/>
        <v>712523.26044675219</v>
      </c>
      <c r="M5" s="34">
        <v>712523</v>
      </c>
      <c r="O5" s="2"/>
      <c r="P5" s="2"/>
      <c r="Q5" s="42"/>
    </row>
    <row r="6" spans="1:17" x14ac:dyDescent="0.25">
      <c r="A6" s="7" t="s">
        <v>9</v>
      </c>
      <c r="B6" s="8">
        <v>18.649999999999999</v>
      </c>
      <c r="C6" s="9">
        <v>557810.85</v>
      </c>
      <c r="D6" s="9">
        <v>797325.56</v>
      </c>
      <c r="E6" s="11">
        <v>1082.18</v>
      </c>
      <c r="F6" s="10">
        <v>0</v>
      </c>
      <c r="G6" s="18">
        <f t="shared" si="0"/>
        <v>91366.638801460387</v>
      </c>
      <c r="H6" s="19">
        <f t="shared" si="1"/>
        <v>104803.4919170198</v>
      </c>
      <c r="I6" s="19">
        <f t="shared" si="2"/>
        <v>253763.78160756335</v>
      </c>
      <c r="J6" s="19">
        <f t="shared" si="3"/>
        <v>596.53592478601615</v>
      </c>
      <c r="K6" s="20">
        <f t="shared" si="4"/>
        <v>0</v>
      </c>
      <c r="L6" s="39">
        <f t="shared" si="5"/>
        <v>450530.44825082953</v>
      </c>
      <c r="M6" s="34">
        <v>450530</v>
      </c>
      <c r="O6" s="2"/>
      <c r="P6" s="2"/>
      <c r="Q6" s="42"/>
    </row>
    <row r="7" spans="1:17" x14ac:dyDescent="0.25">
      <c r="A7" s="7" t="s">
        <v>4</v>
      </c>
      <c r="B7" s="8">
        <v>32.54</v>
      </c>
      <c r="C7" s="9">
        <v>521502.4</v>
      </c>
      <c r="D7" s="9">
        <v>362983.185</v>
      </c>
      <c r="E7" s="9">
        <v>0</v>
      </c>
      <c r="F7" s="10">
        <v>18114.240000000002</v>
      </c>
      <c r="G7" s="18">
        <f t="shared" si="0"/>
        <v>159413.96389273572</v>
      </c>
      <c r="H7" s="19">
        <f t="shared" si="1"/>
        <v>97981.730837803567</v>
      </c>
      <c r="I7" s="19">
        <f t="shared" si="2"/>
        <v>115526.19194292199</v>
      </c>
      <c r="J7" s="19">
        <f t="shared" si="3"/>
        <v>0</v>
      </c>
      <c r="K7" s="20">
        <f t="shared" si="4"/>
        <v>21742.53419390526</v>
      </c>
      <c r="L7" s="39">
        <f t="shared" si="5"/>
        <v>394664.42086736654</v>
      </c>
      <c r="M7" s="34">
        <v>394664</v>
      </c>
      <c r="O7" s="2"/>
      <c r="P7" s="2"/>
      <c r="Q7" s="42"/>
    </row>
    <row r="8" spans="1:17" x14ac:dyDescent="0.25">
      <c r="A8" s="7" t="s">
        <v>1</v>
      </c>
      <c r="B8" s="37">
        <v>6</v>
      </c>
      <c r="C8" s="9">
        <v>2500</v>
      </c>
      <c r="D8" s="9">
        <v>20500</v>
      </c>
      <c r="E8" s="9">
        <v>6700</v>
      </c>
      <c r="F8" s="10">
        <v>153612.51999999999</v>
      </c>
      <c r="G8" s="18">
        <f t="shared" si="0"/>
        <v>29394.092911997985</v>
      </c>
      <c r="H8" s="19">
        <f t="shared" si="1"/>
        <v>469.70891619004806</v>
      </c>
      <c r="I8" s="19">
        <f t="shared" si="2"/>
        <v>6524.5086623775715</v>
      </c>
      <c r="J8" s="19">
        <f t="shared" si="3"/>
        <v>3693.2771776102932</v>
      </c>
      <c r="K8" s="20">
        <f t="shared" si="4"/>
        <v>184381.20885623439</v>
      </c>
      <c r="L8" s="39">
        <f t="shared" si="5"/>
        <v>224462.79652441028</v>
      </c>
      <c r="M8" s="34">
        <v>224463</v>
      </c>
      <c r="O8" s="2"/>
      <c r="P8" s="2"/>
      <c r="Q8" s="42"/>
    </row>
    <row r="9" spans="1:17" s="2" customFormat="1" x14ac:dyDescent="0.25">
      <c r="A9" s="7" t="s">
        <v>12</v>
      </c>
      <c r="B9" s="8">
        <v>1.29</v>
      </c>
      <c r="C9" s="9">
        <v>0</v>
      </c>
      <c r="D9" s="9">
        <v>0</v>
      </c>
      <c r="E9" s="9">
        <v>0</v>
      </c>
      <c r="F9" s="10">
        <v>102311.7</v>
      </c>
      <c r="G9" s="18">
        <f t="shared" si="0"/>
        <v>6319.7299760795659</v>
      </c>
      <c r="H9" s="19">
        <f t="shared" si="1"/>
        <v>0</v>
      </c>
      <c r="I9" s="19">
        <f t="shared" si="2"/>
        <v>0</v>
      </c>
      <c r="J9" s="19">
        <f t="shared" si="3"/>
        <v>0</v>
      </c>
      <c r="K9" s="20">
        <f t="shared" si="4"/>
        <v>122804.80084654818</v>
      </c>
      <c r="L9" s="39">
        <f t="shared" si="5"/>
        <v>129124.53082262776</v>
      </c>
      <c r="M9" s="34">
        <v>129125</v>
      </c>
      <c r="Q9" s="42"/>
    </row>
    <row r="10" spans="1:17" x14ac:dyDescent="0.25">
      <c r="A10" s="7" t="s">
        <v>10</v>
      </c>
      <c r="B10" s="8">
        <v>12.55</v>
      </c>
      <c r="C10" s="9">
        <v>298090</v>
      </c>
      <c r="D10" s="9">
        <v>0</v>
      </c>
      <c r="E10" s="9">
        <v>0</v>
      </c>
      <c r="F10" s="10">
        <v>0</v>
      </c>
      <c r="G10" s="18">
        <f t="shared" si="0"/>
        <v>61482.644340929124</v>
      </c>
      <c r="H10" s="19">
        <f t="shared" si="1"/>
        <v>56006.21233083657</v>
      </c>
      <c r="I10" s="19">
        <f t="shared" si="2"/>
        <v>0</v>
      </c>
      <c r="J10" s="19">
        <f t="shared" si="3"/>
        <v>0</v>
      </c>
      <c r="K10" s="20">
        <f t="shared" si="4"/>
        <v>0</v>
      </c>
      <c r="L10" s="39">
        <f t="shared" si="5"/>
        <v>117488.85667176569</v>
      </c>
      <c r="M10" s="34">
        <v>117489</v>
      </c>
      <c r="O10" s="2"/>
      <c r="P10" s="2"/>
      <c r="Q10" s="42"/>
    </row>
    <row r="11" spans="1:17" x14ac:dyDescent="0.25">
      <c r="A11" s="7" t="s">
        <v>2</v>
      </c>
      <c r="B11" s="8">
        <v>1.25</v>
      </c>
      <c r="C11" s="9">
        <v>0</v>
      </c>
      <c r="D11" s="9">
        <v>0</v>
      </c>
      <c r="E11" s="9">
        <v>0</v>
      </c>
      <c r="F11" s="10">
        <v>88676.29</v>
      </c>
      <c r="G11" s="18">
        <f t="shared" si="0"/>
        <v>6123.7693566662456</v>
      </c>
      <c r="H11" s="19">
        <f t="shared" si="1"/>
        <v>0</v>
      </c>
      <c r="I11" s="19">
        <f t="shared" si="2"/>
        <v>0</v>
      </c>
      <c r="J11" s="19">
        <f t="shared" si="3"/>
        <v>0</v>
      </c>
      <c r="K11" s="20">
        <f t="shared" si="4"/>
        <v>106438.20924938937</v>
      </c>
      <c r="L11" s="39">
        <f t="shared" si="5"/>
        <v>112561.97860605562</v>
      </c>
      <c r="M11" s="34">
        <v>112562</v>
      </c>
      <c r="O11" s="2"/>
      <c r="P11" s="2"/>
      <c r="Q11" s="42"/>
    </row>
    <row r="12" spans="1:17" x14ac:dyDescent="0.25">
      <c r="A12" s="7" t="s">
        <v>7</v>
      </c>
      <c r="B12" s="8">
        <v>4.74</v>
      </c>
      <c r="C12" s="9">
        <v>44143.8</v>
      </c>
      <c r="D12" s="9">
        <v>10400</v>
      </c>
      <c r="E12" s="9">
        <v>125671</v>
      </c>
      <c r="F12" s="10">
        <v>0</v>
      </c>
      <c r="G12" s="18">
        <f t="shared" si="0"/>
        <v>23221.333400478405</v>
      </c>
      <c r="H12" s="19">
        <f t="shared" si="1"/>
        <v>8293.8945818040975</v>
      </c>
      <c r="I12" s="19">
        <f t="shared" si="2"/>
        <v>3309.9946384744753</v>
      </c>
      <c r="J12" s="19">
        <f t="shared" si="3"/>
        <v>69274.303908576607</v>
      </c>
      <c r="K12" s="20">
        <f t="shared" si="4"/>
        <v>0</v>
      </c>
      <c r="L12" s="39">
        <f t="shared" si="5"/>
        <v>104099.52652933358</v>
      </c>
      <c r="M12" s="34">
        <v>104100</v>
      </c>
      <c r="O12" s="2"/>
      <c r="P12" s="2"/>
      <c r="Q12" s="42"/>
    </row>
    <row r="13" spans="1:17" x14ac:dyDescent="0.25">
      <c r="A13" s="7" t="s">
        <v>11</v>
      </c>
      <c r="B13" s="12">
        <v>1.57</v>
      </c>
      <c r="C13" s="11">
        <v>230674</v>
      </c>
      <c r="D13" s="11">
        <v>0</v>
      </c>
      <c r="E13" s="11">
        <v>0</v>
      </c>
      <c r="F13" s="13">
        <v>25340.29</v>
      </c>
      <c r="G13" s="18">
        <f t="shared" si="0"/>
        <v>7691.454311972805</v>
      </c>
      <c r="H13" s="19">
        <f t="shared" si="1"/>
        <v>43339.853813289257</v>
      </c>
      <c r="I13" s="19">
        <f t="shared" si="2"/>
        <v>0</v>
      </c>
      <c r="J13" s="19">
        <f t="shared" si="3"/>
        <v>0</v>
      </c>
      <c r="K13" s="20">
        <f t="shared" si="4"/>
        <v>30415.966764737328</v>
      </c>
      <c r="L13" s="39">
        <f t="shared" si="5"/>
        <v>81447.274889999389</v>
      </c>
      <c r="M13" s="34">
        <v>81447</v>
      </c>
      <c r="O13" s="2"/>
      <c r="P13" s="2"/>
      <c r="Q13" s="2"/>
    </row>
    <row r="14" spans="1:17" x14ac:dyDescent="0.25">
      <c r="A14" s="7" t="s">
        <v>27</v>
      </c>
      <c r="B14" s="8">
        <v>3.96</v>
      </c>
      <c r="C14" s="9">
        <v>91426.4</v>
      </c>
      <c r="D14" s="9">
        <v>9462.51</v>
      </c>
      <c r="E14" s="9">
        <v>460.01</v>
      </c>
      <c r="F14" s="10">
        <v>0</v>
      </c>
      <c r="G14" s="18">
        <f t="shared" si="0"/>
        <v>19400.101321918668</v>
      </c>
      <c r="H14" s="19">
        <f t="shared" si="1"/>
        <v>17177.518102063124</v>
      </c>
      <c r="I14" s="19">
        <f t="shared" si="2"/>
        <v>3011.6209006260679</v>
      </c>
      <c r="J14" s="19">
        <f t="shared" si="3"/>
        <v>253.57379618992707</v>
      </c>
      <c r="K14" s="20">
        <f t="shared" si="4"/>
        <v>0</v>
      </c>
      <c r="L14" s="39">
        <f t="shared" si="5"/>
        <v>39842.81412079779</v>
      </c>
      <c r="M14" s="34">
        <v>39843</v>
      </c>
      <c r="O14" s="2"/>
      <c r="P14" s="2"/>
      <c r="Q14" s="42"/>
    </row>
    <row r="15" spans="1:17" x14ac:dyDescent="0.25">
      <c r="A15" s="7" t="s">
        <v>8</v>
      </c>
      <c r="B15" s="8">
        <v>3.66</v>
      </c>
      <c r="C15" s="11">
        <v>84879.55</v>
      </c>
      <c r="D15" s="11">
        <v>0</v>
      </c>
      <c r="E15" s="9">
        <v>0</v>
      </c>
      <c r="F15" s="10">
        <v>0</v>
      </c>
      <c r="G15" s="18">
        <f t="shared" si="0"/>
        <v>17930.396676318771</v>
      </c>
      <c r="H15" s="19">
        <f t="shared" si="1"/>
        <v>15947.472574879597</v>
      </c>
      <c r="I15" s="19">
        <f t="shared" si="2"/>
        <v>0</v>
      </c>
      <c r="J15" s="19">
        <f t="shared" si="3"/>
        <v>0</v>
      </c>
      <c r="K15" s="20">
        <f t="shared" si="4"/>
        <v>0</v>
      </c>
      <c r="L15" s="39">
        <f t="shared" si="5"/>
        <v>33877.869251198368</v>
      </c>
      <c r="M15" s="34">
        <v>33878</v>
      </c>
      <c r="O15" s="2"/>
      <c r="P15" s="2"/>
      <c r="Q15" s="42"/>
    </row>
    <row r="16" spans="1:17" ht="15.75" thickBot="1" x14ac:dyDescent="0.3">
      <c r="A16" s="7" t="s">
        <v>0</v>
      </c>
      <c r="B16" s="8">
        <v>2.97</v>
      </c>
      <c r="C16" s="9">
        <v>0</v>
      </c>
      <c r="D16" s="9">
        <v>0</v>
      </c>
      <c r="E16" s="9">
        <v>0</v>
      </c>
      <c r="F16" s="10">
        <v>0</v>
      </c>
      <c r="G16" s="18">
        <f t="shared" si="0"/>
        <v>14550.075991439002</v>
      </c>
      <c r="H16" s="19">
        <f t="shared" si="1"/>
        <v>0</v>
      </c>
      <c r="I16" s="19">
        <f t="shared" si="2"/>
        <v>0</v>
      </c>
      <c r="J16" s="19">
        <f t="shared" si="3"/>
        <v>0</v>
      </c>
      <c r="K16" s="20">
        <f t="shared" si="4"/>
        <v>0</v>
      </c>
      <c r="L16" s="39">
        <f t="shared" si="5"/>
        <v>14550.075991439002</v>
      </c>
      <c r="M16" s="34">
        <v>14550</v>
      </c>
      <c r="O16" s="2"/>
      <c r="P16" s="2"/>
      <c r="Q16" s="42"/>
    </row>
    <row r="17" spans="1:17" s="2" customFormat="1" ht="15.75" thickBot="1" x14ac:dyDescent="0.3">
      <c r="A17" s="14" t="s">
        <v>13</v>
      </c>
      <c r="B17" s="15">
        <f t="shared" ref="B17:L17" si="6">SUM(B3:B16)</f>
        <v>397.15000000000003</v>
      </c>
      <c r="C17" s="16">
        <f t="shared" si="6"/>
        <v>8629653.0900000017</v>
      </c>
      <c r="D17" s="16">
        <f t="shared" si="6"/>
        <v>5094342.9950000001</v>
      </c>
      <c r="E17" s="16">
        <f t="shared" si="6"/>
        <v>1176535.47</v>
      </c>
      <c r="F17" s="17">
        <f t="shared" si="6"/>
        <v>540321.29</v>
      </c>
      <c r="G17" s="21">
        <f t="shared" si="6"/>
        <v>1945643.9999999998</v>
      </c>
      <c r="H17" s="22">
        <f t="shared" si="6"/>
        <v>1621369.9999999995</v>
      </c>
      <c r="I17" s="22">
        <f t="shared" si="6"/>
        <v>1621370</v>
      </c>
      <c r="J17" s="22">
        <f t="shared" si="6"/>
        <v>648548.00000000012</v>
      </c>
      <c r="K17" s="23">
        <f t="shared" si="6"/>
        <v>648548</v>
      </c>
      <c r="L17" s="40">
        <f t="shared" si="6"/>
        <v>6485479.9999999981</v>
      </c>
      <c r="M17" s="34"/>
      <c r="Q17" s="42"/>
    </row>
    <row r="18" spans="1:17" x14ac:dyDescent="0.25">
      <c r="O18" s="2"/>
      <c r="P18" s="2"/>
      <c r="Q18" s="2"/>
    </row>
    <row r="19" spans="1:17" x14ac:dyDescent="0.25">
      <c r="B19" s="33"/>
      <c r="C19" s="47"/>
      <c r="D19" s="33"/>
      <c r="E19" s="32"/>
      <c r="F19" s="33"/>
      <c r="G19" t="s">
        <v>14</v>
      </c>
      <c r="O19" s="2"/>
      <c r="P19" s="2"/>
      <c r="Q19" s="2"/>
    </row>
    <row r="20" spans="1:17" x14ac:dyDescent="0.25">
      <c r="C20" s="46"/>
      <c r="D20" s="46"/>
      <c r="G20" s="1">
        <f>6500000-14520</f>
        <v>6485480</v>
      </c>
    </row>
    <row r="21" spans="1:17" x14ac:dyDescent="0.25">
      <c r="D21" s="46"/>
    </row>
    <row r="22" spans="1:17" x14ac:dyDescent="0.25">
      <c r="D22" s="46"/>
    </row>
    <row r="23" spans="1:17" x14ac:dyDescent="0.25">
      <c r="D23" s="46"/>
      <c r="F23" s="36"/>
    </row>
    <row r="24" spans="1:17" x14ac:dyDescent="0.25">
      <c r="F24" s="36"/>
    </row>
    <row r="25" spans="1:17" x14ac:dyDescent="0.25">
      <c r="F25" s="36"/>
    </row>
    <row r="26" spans="1:17" x14ac:dyDescent="0.25">
      <c r="F26" s="36"/>
    </row>
    <row r="27" spans="1:17" x14ac:dyDescent="0.25">
      <c r="F27" s="36"/>
    </row>
  </sheetData>
  <sortState ref="A3:L16">
    <sortCondition descending="1" ref="L3:L16"/>
  </sortState>
  <mergeCells count="2">
    <mergeCell ref="A1:F1"/>
    <mergeCell ref="G1:K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2017-01-30T13:01:40Z</dcterms:modified>
</cp:coreProperties>
</file>