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C921EF35-6516-4427-9396-BA6BD6786CA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āze_2021" sheetId="1" r:id="rId1"/>
  </sheets>
  <definedNames>
    <definedName name="_xlnm._FilterDatabase" localSheetId="0" hidden="1">Bāze_2021!$A$2:$AE$24</definedName>
  </definedNames>
  <calcPr calcId="191029"/>
</workbook>
</file>

<file path=xl/calcChain.xml><?xml version="1.0" encoding="utf-8"?>
<calcChain xmlns="http://schemas.openxmlformats.org/spreadsheetml/2006/main">
  <c r="AB25" i="1" l="1"/>
  <c r="M16" i="1" l="1"/>
  <c r="M18" i="1" l="1"/>
  <c r="AC25" i="1" l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3" i="1"/>
  <c r="P9" i="1" l="1"/>
  <c r="M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3" i="1"/>
  <c r="O5" i="1" l="1"/>
  <c r="O4" i="1"/>
  <c r="O9" i="1"/>
  <c r="AD25" i="1" l="1"/>
  <c r="E25" i="1" l="1"/>
  <c r="P23" i="1" l="1"/>
  <c r="M23" i="1"/>
  <c r="S23" i="1"/>
  <c r="R23" i="1"/>
  <c r="Q23" i="1"/>
  <c r="O23" i="1"/>
  <c r="N23" i="1"/>
  <c r="M24" i="1" l="1"/>
  <c r="N24" i="1"/>
  <c r="M19" i="1"/>
  <c r="N19" i="1"/>
  <c r="C25" i="1"/>
  <c r="T25" i="1" l="1"/>
  <c r="U25" i="1"/>
  <c r="V25" i="1"/>
  <c r="W25" i="1"/>
  <c r="X25" i="1"/>
  <c r="Y25" i="1"/>
  <c r="Z25" i="1"/>
  <c r="D25" i="1"/>
  <c r="F25" i="1"/>
  <c r="G25" i="1"/>
  <c r="H25" i="1"/>
  <c r="I25" i="1"/>
  <c r="P25" i="1" s="1"/>
  <c r="J25" i="1"/>
  <c r="K25" i="1"/>
  <c r="L25" i="1"/>
  <c r="S25" i="1" s="1"/>
  <c r="R25" i="1" l="1"/>
  <c r="N25" i="1"/>
  <c r="M25" i="1"/>
  <c r="O25" i="1"/>
  <c r="Q25" i="1"/>
  <c r="S10" i="1" l="1"/>
  <c r="R10" i="1"/>
  <c r="Q10" i="1"/>
  <c r="P10" i="1"/>
  <c r="O10" i="1"/>
  <c r="N10" i="1"/>
  <c r="M10" i="1"/>
  <c r="S5" i="1"/>
  <c r="R5" i="1"/>
  <c r="Q5" i="1"/>
  <c r="P5" i="1"/>
  <c r="N5" i="1"/>
  <c r="M5" i="1"/>
  <c r="S11" i="1"/>
  <c r="R11" i="1"/>
  <c r="Q11" i="1"/>
  <c r="P11" i="1"/>
  <c r="O11" i="1"/>
  <c r="N11" i="1"/>
  <c r="M11" i="1"/>
  <c r="S13" i="1"/>
  <c r="R13" i="1"/>
  <c r="Q13" i="1"/>
  <c r="P13" i="1"/>
  <c r="O13" i="1"/>
  <c r="N13" i="1"/>
  <c r="M13" i="1"/>
  <c r="S16" i="1"/>
  <c r="R16" i="1"/>
  <c r="Q16" i="1"/>
  <c r="P16" i="1"/>
  <c r="O16" i="1"/>
  <c r="N16" i="1"/>
  <c r="S14" i="1"/>
  <c r="R14" i="1"/>
  <c r="Q14" i="1"/>
  <c r="P14" i="1"/>
  <c r="O14" i="1"/>
  <c r="N14" i="1"/>
  <c r="M14" i="1"/>
  <c r="S4" i="1"/>
  <c r="R4" i="1"/>
  <c r="Q4" i="1"/>
  <c r="P4" i="1"/>
  <c r="N4" i="1"/>
  <c r="M4" i="1"/>
  <c r="S18" i="1"/>
  <c r="R18" i="1"/>
  <c r="Q18" i="1"/>
  <c r="P18" i="1"/>
  <c r="O18" i="1"/>
  <c r="N18" i="1"/>
  <c r="S15" i="1"/>
  <c r="R15" i="1"/>
  <c r="Q15" i="1"/>
  <c r="P15" i="1"/>
  <c r="O15" i="1"/>
  <c r="N15" i="1"/>
  <c r="M15" i="1"/>
  <c r="S12" i="1"/>
  <c r="R12" i="1"/>
  <c r="Q12" i="1"/>
  <c r="P12" i="1"/>
  <c r="O12" i="1"/>
  <c r="N12" i="1"/>
  <c r="M12" i="1"/>
  <c r="S9" i="1"/>
  <c r="R9" i="1"/>
  <c r="Q9" i="1"/>
  <c r="N9" i="1"/>
  <c r="M9" i="1"/>
  <c r="S24" i="1"/>
  <c r="R24" i="1"/>
  <c r="Q24" i="1"/>
  <c r="P24" i="1"/>
  <c r="O24" i="1"/>
  <c r="S21" i="1"/>
  <c r="R21" i="1"/>
  <c r="Q21" i="1"/>
  <c r="P21" i="1"/>
  <c r="O21" i="1"/>
  <c r="N21" i="1"/>
  <c r="M21" i="1"/>
  <c r="S3" i="1"/>
  <c r="R3" i="1"/>
  <c r="Q3" i="1"/>
  <c r="P3" i="1"/>
  <c r="O3" i="1"/>
  <c r="N3" i="1"/>
  <c r="S7" i="1"/>
  <c r="R7" i="1"/>
  <c r="Q7" i="1"/>
  <c r="P7" i="1"/>
  <c r="O7" i="1"/>
  <c r="N7" i="1"/>
  <c r="M7" i="1"/>
  <c r="S6" i="1"/>
  <c r="R6" i="1"/>
  <c r="Q6" i="1"/>
  <c r="P6" i="1"/>
  <c r="O6" i="1"/>
  <c r="N6" i="1"/>
  <c r="M6" i="1"/>
  <c r="S17" i="1"/>
  <c r="R17" i="1"/>
  <c r="Q17" i="1"/>
  <c r="P17" i="1"/>
  <c r="O17" i="1"/>
  <c r="N17" i="1"/>
  <c r="M17" i="1"/>
  <c r="S22" i="1"/>
  <c r="R22" i="1"/>
  <c r="Q22" i="1"/>
  <c r="P22" i="1"/>
  <c r="O22" i="1"/>
  <c r="N22" i="1"/>
  <c r="M22" i="1"/>
  <c r="S8" i="1"/>
  <c r="R8" i="1"/>
  <c r="Q8" i="1"/>
  <c r="P8" i="1"/>
  <c r="O8" i="1"/>
  <c r="N8" i="1"/>
  <c r="M8" i="1"/>
  <c r="S19" i="1"/>
  <c r="R19" i="1"/>
  <c r="Q19" i="1"/>
  <c r="P19" i="1"/>
  <c r="O19" i="1"/>
  <c r="N20" i="1" l="1"/>
  <c r="S20" i="1"/>
  <c r="M20" i="1"/>
  <c r="P20" i="1"/>
  <c r="R20" i="1"/>
  <c r="Q20" i="1"/>
  <c r="O20" i="1"/>
</calcChain>
</file>

<file path=xl/sharedStrings.xml><?xml version="1.0" encoding="utf-8"?>
<sst xmlns="http://schemas.openxmlformats.org/spreadsheetml/2006/main" count="81" uniqueCount="67">
  <si>
    <t>Kopā</t>
  </si>
  <si>
    <t>Kritēriju vērtības pret 1 Zinātniskā personāla PLE</t>
  </si>
  <si>
    <t>Zinātniskā institūtcija</t>
  </si>
  <si>
    <t>Zinātniskā personāla PLE</t>
  </si>
  <si>
    <t>Zinātnes tehniskais un apkalpojošais personāls (PLE)</t>
  </si>
  <si>
    <t>Zinātniskie darbinieki (zinātniskais personāls, zinātnes tehniskais un apkalpojošais personāls)</t>
  </si>
  <si>
    <t>E1.1. (Ietvarprogrammas un starptautisko projektu finansējums)</t>
  </si>
  <si>
    <t>E1.2. (VB konkursa kārtībā iegūtais finansējums)</t>
  </si>
  <si>
    <t>E1.3. (Līgumdarbi un ieņēmumi no int.īpaš. tiesību nodošanas fin.)</t>
  </si>
  <si>
    <t>E2.1. (WOS vai SCOPUS, ārvalstīs uzturētie patenti.)</t>
  </si>
  <si>
    <t>E2.2. (Zin.raksti starp. datubazes, LV patenti.)</t>
  </si>
  <si>
    <t>E3.1. (zin. personāla aizstāvētie promocijas darbi.)</t>
  </si>
  <si>
    <t>E3.2. (Zinātnē nodarbināto aizstāvētie Mg darbi.)</t>
  </si>
  <si>
    <t>Attīstības koeficients</t>
  </si>
  <si>
    <t>Kopējais attīstības koeficienta piesaistītais finansējums</t>
  </si>
  <si>
    <t>Liepājas Universitāte</t>
  </si>
  <si>
    <t>Vidzemes Augstskola</t>
  </si>
  <si>
    <t>Rēzeknes Tehnoloģiju akadēmija</t>
  </si>
  <si>
    <t>Jāzepa Vītola Latvijas Mūzikas akadēmija</t>
  </si>
  <si>
    <t>Latvijas Mākslas akadēmija</t>
  </si>
  <si>
    <t>Daugavpils Universitāte</t>
  </si>
  <si>
    <t>Latvijas Universitāte</t>
  </si>
  <si>
    <t xml:space="preserve">Ventspils Augstskola </t>
  </si>
  <si>
    <t>Rīgas Tehniskā universitāte</t>
  </si>
  <si>
    <t>LU Cietvielu fizikas institūts</t>
  </si>
  <si>
    <t>LU Matemātikas un informātikas institūts</t>
  </si>
  <si>
    <t>Latvijas Biomedicīnas pētījumu un studiju centrs</t>
  </si>
  <si>
    <t>Elektronikas un datorzinātņu institūts</t>
  </si>
  <si>
    <t>Latvijas Valsts koksnes ķīmijas institūts</t>
  </si>
  <si>
    <t>Latvijas Organiskās sintēzes institūts</t>
  </si>
  <si>
    <t>Latvijas Lauksaimniecības universitāte</t>
  </si>
  <si>
    <t>Latvijas Valsts Mežzinātnes institūts "Silava"</t>
  </si>
  <si>
    <t>Agroresursu un ekonomikas institūts</t>
  </si>
  <si>
    <t>Dārzkopības institūts</t>
  </si>
  <si>
    <t>Pārtikas drošības, dzīvnieku veselības un vides zinātniskais institūts "BIOR"</t>
  </si>
  <si>
    <t>Rīgas Stradiņa universitāte</t>
  </si>
  <si>
    <t>Saīsinājums</t>
  </si>
  <si>
    <t>JVLMA</t>
  </si>
  <si>
    <t>LMA</t>
  </si>
  <si>
    <t>ViA</t>
  </si>
  <si>
    <t>RTA</t>
  </si>
  <si>
    <t>LiepU</t>
  </si>
  <si>
    <t>DI</t>
  </si>
  <si>
    <t>VeA</t>
  </si>
  <si>
    <t>EDI</t>
  </si>
  <si>
    <t>AREI</t>
  </si>
  <si>
    <t>BIOR</t>
  </si>
  <si>
    <t>LU MII</t>
  </si>
  <si>
    <t>LV KKI</t>
  </si>
  <si>
    <t>LLU</t>
  </si>
  <si>
    <t>BMC</t>
  </si>
  <si>
    <t>Silava</t>
  </si>
  <si>
    <t>DU</t>
  </si>
  <si>
    <t>LU CFI</t>
  </si>
  <si>
    <t>RSU</t>
  </si>
  <si>
    <t>OSI</t>
  </si>
  <si>
    <t>RTU</t>
  </si>
  <si>
    <t>LU</t>
  </si>
  <si>
    <t>KOPĀ/Vidēji</t>
  </si>
  <si>
    <t>Latvijas Kultūras akadēmija</t>
  </si>
  <si>
    <t>LKA</t>
  </si>
  <si>
    <t>2020. gada bāzes finansējums (1. rīkojums)</t>
  </si>
  <si>
    <t>1,28 / 1,19</t>
  </si>
  <si>
    <t>1,18 / 1,11</t>
  </si>
  <si>
    <t>2021. gada bāzes finansējums (1. rīkojums)</t>
  </si>
  <si>
    <t>Bāzes finansējuma izmaiņas 2021. gadā pret 2020. gadu</t>
  </si>
  <si>
    <t>Kritērija atnestais finansējums 2021.gadā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</si>
</sst>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.00"/>
    <numFmt numFmtId="165" formatCode="&quot;€&quot;\ #,##0"/>
    <numFmt numFmtId="166" formatCode="0.0%"/>
    <numFmt numFmtId="167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name val="Arial"/>
      <family val="2"/>
      <charset val="186"/>
    </font>
    <font>
      <sz val="12"/>
      <name val="Arial"/>
      <family val="2"/>
    </font>
    <font>
      <b/>
      <sz val="12"/>
      <name val="Arial"/>
      <family val="2"/>
      <charset val="186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medium">
        <color theme="1"/>
      </right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medium">
        <color theme="1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theme="1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theme="0" tint="-0.499984740745262"/>
      </top>
      <bottom/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3" fontId="4" fillId="0" borderId="7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0" fontId="7" fillId="0" borderId="0" xfId="0" applyFont="1"/>
    <xf numFmtId="2" fontId="4" fillId="0" borderId="7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167" fontId="4" fillId="0" borderId="7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vertical="center" wrapText="1"/>
    </xf>
    <xf numFmtId="4" fontId="2" fillId="2" borderId="9" xfId="0" applyNumberFormat="1" applyFont="1" applyFill="1" applyBorder="1" applyAlignment="1">
      <alignment vertical="center" wrapText="1"/>
    </xf>
    <xf numFmtId="4" fontId="2" fillId="2" borderId="10" xfId="0" applyNumberFormat="1" applyFont="1" applyFill="1" applyBorder="1" applyAlignment="1">
      <alignment vertical="center" wrapText="1"/>
    </xf>
    <xf numFmtId="4" fontId="2" fillId="2" borderId="11" xfId="0" applyNumberFormat="1" applyFont="1" applyFill="1" applyBorder="1" applyAlignment="1">
      <alignment vertical="center" wrapText="1"/>
    </xf>
    <xf numFmtId="4" fontId="2" fillId="2" borderId="15" xfId="0" applyNumberFormat="1" applyFont="1" applyFill="1" applyBorder="1" applyAlignment="1">
      <alignment vertical="center" wrapText="1"/>
    </xf>
    <xf numFmtId="4" fontId="2" fillId="2" borderId="16" xfId="0" applyNumberFormat="1" applyFont="1" applyFill="1" applyBorder="1" applyAlignment="1">
      <alignment horizontal="center" vertical="center" wrapText="1"/>
    </xf>
    <xf numFmtId="4" fontId="2" fillId="2" borderId="17" xfId="0" applyNumberFormat="1" applyFont="1" applyFill="1" applyBorder="1" applyAlignment="1">
      <alignment horizontal="center" vertical="center" wrapText="1"/>
    </xf>
    <xf numFmtId="4" fontId="3" fillId="0" borderId="18" xfId="0" applyNumberFormat="1" applyFont="1" applyFill="1" applyBorder="1" applyAlignment="1">
      <alignment horizontal="center" vertical="center" wrapText="1"/>
    </xf>
    <xf numFmtId="166" fontId="4" fillId="0" borderId="19" xfId="1" applyNumberFormat="1" applyFont="1" applyFill="1" applyBorder="1" applyAlignment="1">
      <alignment horizontal="center" vertical="center" wrapText="1"/>
    </xf>
    <xf numFmtId="4" fontId="5" fillId="0" borderId="20" xfId="0" applyNumberFormat="1" applyFont="1" applyFill="1" applyBorder="1" applyAlignment="1">
      <alignment horizontal="center" vertical="center" wrapText="1"/>
    </xf>
    <xf numFmtId="4" fontId="5" fillId="0" borderId="21" xfId="0" applyNumberFormat="1" applyFont="1" applyFill="1" applyBorder="1" applyAlignment="1">
      <alignment horizontal="center" vertical="center" wrapText="1"/>
    </xf>
    <xf numFmtId="4" fontId="6" fillId="0" borderId="21" xfId="0" applyNumberFormat="1" applyFont="1" applyFill="1" applyBorder="1" applyAlignment="1">
      <alignment horizontal="center" vertical="center" wrapText="1"/>
    </xf>
    <xf numFmtId="167" fontId="6" fillId="0" borderId="21" xfId="0" applyNumberFormat="1" applyFont="1" applyFill="1" applyBorder="1" applyAlignment="1">
      <alignment horizontal="center" vertical="center" wrapText="1"/>
    </xf>
    <xf numFmtId="165" fontId="6" fillId="0" borderId="21" xfId="0" applyNumberFormat="1" applyFont="1" applyFill="1" applyBorder="1" applyAlignment="1">
      <alignment horizontal="center" vertical="center" wrapText="1"/>
    </xf>
    <xf numFmtId="3" fontId="6" fillId="0" borderId="21" xfId="0" applyNumberFormat="1" applyFont="1" applyFill="1" applyBorder="1" applyAlignment="1">
      <alignment horizontal="center" vertical="center" wrapText="1"/>
    </xf>
    <xf numFmtId="164" fontId="6" fillId="0" borderId="21" xfId="0" applyNumberFormat="1" applyFont="1" applyFill="1" applyBorder="1" applyAlignment="1">
      <alignment horizontal="center" vertical="center" wrapText="1"/>
    </xf>
    <xf numFmtId="166" fontId="6" fillId="0" borderId="22" xfId="1" applyNumberFormat="1" applyFont="1" applyFill="1" applyBorder="1" applyAlignment="1">
      <alignment horizontal="center" vertical="center" wrapText="1"/>
    </xf>
    <xf numFmtId="165" fontId="0" fillId="0" borderId="0" xfId="0" applyNumberFormat="1"/>
    <xf numFmtId="167" fontId="4" fillId="0" borderId="7" xfId="0" applyNumberFormat="1" applyFont="1" applyFill="1" applyBorder="1" applyAlignment="1">
      <alignment horizontal="center" vertical="center"/>
    </xf>
    <xf numFmtId="165" fontId="4" fillId="0" borderId="21" xfId="0" applyNumberFormat="1" applyFont="1" applyFill="1" applyBorder="1" applyAlignment="1">
      <alignment horizontal="center" vertical="center" wrapText="1"/>
    </xf>
    <xf numFmtId="165" fontId="6" fillId="0" borderId="7" xfId="0" applyNumberFormat="1" applyFont="1" applyFill="1" applyBorder="1" applyAlignment="1">
      <alignment horizontal="center" vertical="center" wrapText="1"/>
    </xf>
    <xf numFmtId="165" fontId="6" fillId="0" borderId="7" xfId="0" applyNumberFormat="1" applyFont="1" applyFill="1" applyBorder="1" applyAlignment="1">
      <alignment horizontal="center" vertical="center"/>
    </xf>
    <xf numFmtId="4" fontId="2" fillId="2" borderId="12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8"/>
  <sheetViews>
    <sheetView tabSelected="1" zoomScale="60" zoomScaleNormal="6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12" sqref="F12"/>
    </sheetView>
  </sheetViews>
  <sheetFormatPr defaultRowHeight="14.5" x14ac:dyDescent="0.35"/>
  <cols>
    <col min="1" max="1" width="50.54296875" customWidth="1"/>
    <col min="2" max="2" width="14.7265625" customWidth="1"/>
    <col min="3" max="3" width="15.453125" customWidth="1"/>
    <col min="4" max="4" width="19" customWidth="1"/>
    <col min="5" max="5" width="20" customWidth="1"/>
    <col min="6" max="8" width="20.453125" customWidth="1"/>
    <col min="9" max="9" width="19" customWidth="1"/>
    <col min="10" max="10" width="18.54296875" customWidth="1"/>
    <col min="11" max="11" width="18.81640625" customWidth="1"/>
    <col min="12" max="12" width="18" customWidth="1"/>
    <col min="13" max="15" width="20.453125" customWidth="1"/>
    <col min="16" max="16" width="17.54296875" customWidth="1"/>
    <col min="17" max="17" width="18" customWidth="1"/>
    <col min="18" max="18" width="18.453125" customWidth="1"/>
    <col min="19" max="19" width="17.1796875" customWidth="1"/>
    <col min="20" max="26" width="16.54296875" customWidth="1"/>
    <col min="27" max="27" width="15.81640625" customWidth="1"/>
    <col min="28" max="30" width="19.453125" customWidth="1"/>
    <col min="31" max="31" width="18.81640625" customWidth="1"/>
  </cols>
  <sheetData>
    <row r="1" spans="1:31" ht="16" thickBot="1" x14ac:dyDescent="0.4">
      <c r="A1" s="19"/>
      <c r="B1" s="20"/>
      <c r="C1" s="21"/>
      <c r="D1" s="21"/>
      <c r="E1" s="22"/>
      <c r="F1" s="41" t="s">
        <v>0</v>
      </c>
      <c r="G1" s="42"/>
      <c r="H1" s="42"/>
      <c r="I1" s="42"/>
      <c r="J1" s="42"/>
      <c r="K1" s="42"/>
      <c r="L1" s="43"/>
      <c r="M1" s="41" t="s">
        <v>1</v>
      </c>
      <c r="N1" s="42"/>
      <c r="O1" s="42"/>
      <c r="P1" s="42"/>
      <c r="Q1" s="42"/>
      <c r="R1" s="42"/>
      <c r="S1" s="43"/>
      <c r="T1" s="41" t="s">
        <v>66</v>
      </c>
      <c r="U1" s="42"/>
      <c r="V1" s="42"/>
      <c r="W1" s="42"/>
      <c r="X1" s="42"/>
      <c r="Y1" s="42"/>
      <c r="Z1" s="43"/>
      <c r="AA1" s="20"/>
      <c r="AB1" s="21"/>
      <c r="AC1" s="21"/>
      <c r="AD1" s="21"/>
      <c r="AE1" s="23"/>
    </row>
    <row r="2" spans="1:31" ht="124.5" thickBot="1" x14ac:dyDescent="0.4">
      <c r="A2" s="24" t="s">
        <v>2</v>
      </c>
      <c r="B2" s="10" t="s">
        <v>36</v>
      </c>
      <c r="C2" s="14" t="s">
        <v>3</v>
      </c>
      <c r="D2" s="14" t="s">
        <v>4</v>
      </c>
      <c r="E2" s="15" t="s">
        <v>5</v>
      </c>
      <c r="F2" s="1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3" t="s">
        <v>12</v>
      </c>
      <c r="M2" s="1" t="s">
        <v>6</v>
      </c>
      <c r="N2" s="2" t="s">
        <v>7</v>
      </c>
      <c r="O2" s="2" t="s">
        <v>8</v>
      </c>
      <c r="P2" s="2" t="s">
        <v>9</v>
      </c>
      <c r="Q2" s="2" t="s">
        <v>10</v>
      </c>
      <c r="R2" s="2" t="s">
        <v>11</v>
      </c>
      <c r="S2" s="3" t="s">
        <v>12</v>
      </c>
      <c r="T2" s="1" t="s">
        <v>6</v>
      </c>
      <c r="U2" s="2" t="s">
        <v>7</v>
      </c>
      <c r="V2" s="2" t="s">
        <v>8</v>
      </c>
      <c r="W2" s="2" t="s">
        <v>9</v>
      </c>
      <c r="X2" s="2" t="s">
        <v>10</v>
      </c>
      <c r="Y2" s="2" t="s">
        <v>11</v>
      </c>
      <c r="Z2" s="3" t="s">
        <v>12</v>
      </c>
      <c r="AA2" s="10" t="s">
        <v>13</v>
      </c>
      <c r="AB2" s="14" t="s">
        <v>14</v>
      </c>
      <c r="AC2" s="14" t="s">
        <v>64</v>
      </c>
      <c r="AD2" s="14" t="s">
        <v>61</v>
      </c>
      <c r="AE2" s="25" t="s">
        <v>65</v>
      </c>
    </row>
    <row r="3" spans="1:31" ht="15.5" x14ac:dyDescent="0.35">
      <c r="A3" s="26" t="s">
        <v>21</v>
      </c>
      <c r="B3" s="4" t="s">
        <v>57</v>
      </c>
      <c r="C3" s="16">
        <v>629.71</v>
      </c>
      <c r="D3" s="16">
        <v>598.12</v>
      </c>
      <c r="E3" s="4">
        <f>C3+D3</f>
        <v>1227.83</v>
      </c>
      <c r="F3" s="5">
        <v>3845750</v>
      </c>
      <c r="G3" s="5">
        <v>10326986.390000001</v>
      </c>
      <c r="H3" s="5">
        <v>681319.92</v>
      </c>
      <c r="I3" s="6">
        <v>1578</v>
      </c>
      <c r="J3" s="6">
        <v>1615</v>
      </c>
      <c r="K3" s="6">
        <v>14</v>
      </c>
      <c r="L3" s="6">
        <v>48</v>
      </c>
      <c r="M3" s="5">
        <f>F3/$C3</f>
        <v>6107.1763192580711</v>
      </c>
      <c r="N3" s="5">
        <f t="shared" ref="N3:N24" si="0">G3/$C3</f>
        <v>16399.590906925408</v>
      </c>
      <c r="O3" s="5">
        <f t="shared" ref="O3:O24" si="1">H3/$C3</f>
        <v>1081.9582347429769</v>
      </c>
      <c r="P3" s="17">
        <f t="shared" ref="P3:P24" si="2">I3/$C3</f>
        <v>2.5059154213844468</v>
      </c>
      <c r="Q3" s="17">
        <f t="shared" ref="Q3:Q24" si="3">J3/$C3</f>
        <v>2.5646726270823077</v>
      </c>
      <c r="R3" s="16">
        <f t="shared" ref="R3:R24" si="4">K3/$C3</f>
        <v>2.2232456210001427E-2</v>
      </c>
      <c r="S3" s="16">
        <f t="shared" ref="S3:S24" si="5">L3/$C3</f>
        <v>7.6225564148576327E-2</v>
      </c>
      <c r="T3" s="5">
        <v>90277.851625121053</v>
      </c>
      <c r="U3" s="5">
        <v>140922.80053202319</v>
      </c>
      <c r="V3" s="5">
        <v>33581.951961989107</v>
      </c>
      <c r="W3" s="5">
        <v>243474.31916397845</v>
      </c>
      <c r="X3" s="5">
        <v>84659.862257159883</v>
      </c>
      <c r="Y3" s="5">
        <v>108924.40560378286</v>
      </c>
      <c r="Z3" s="5">
        <v>76834.096330105196</v>
      </c>
      <c r="AA3" s="13" t="s">
        <v>63</v>
      </c>
      <c r="AB3" s="5">
        <v>2261754.4900000002</v>
      </c>
      <c r="AC3" s="39">
        <v>6354158</v>
      </c>
      <c r="AD3" s="5">
        <v>6116038</v>
      </c>
      <c r="AE3" s="27">
        <f>(AC3-AD3)/AD3</f>
        <v>3.8933701850773328E-2</v>
      </c>
    </row>
    <row r="4" spans="1:31" ht="15.5" x14ac:dyDescent="0.35">
      <c r="A4" s="26" t="s">
        <v>23</v>
      </c>
      <c r="B4" s="4" t="s">
        <v>56</v>
      </c>
      <c r="C4" s="4">
        <v>481.94000000000034</v>
      </c>
      <c r="D4" s="4">
        <v>448.97</v>
      </c>
      <c r="E4" s="4">
        <f t="shared" ref="E4:E24" si="6">C4+D4</f>
        <v>930.91000000000031</v>
      </c>
      <c r="F4" s="5">
        <v>7082162.3400000008</v>
      </c>
      <c r="G4" s="5">
        <v>7615847.0300000031</v>
      </c>
      <c r="H4" s="5">
        <v>680337.52000000014</v>
      </c>
      <c r="I4" s="6">
        <v>2466</v>
      </c>
      <c r="J4" s="6">
        <v>963</v>
      </c>
      <c r="K4" s="6">
        <v>26</v>
      </c>
      <c r="L4" s="6">
        <v>23</v>
      </c>
      <c r="M4" s="5">
        <f t="shared" ref="M4:M24" si="7">F4/$C4</f>
        <v>14695.112130140673</v>
      </c>
      <c r="N4" s="5">
        <f t="shared" si="0"/>
        <v>15802.479624019583</v>
      </c>
      <c r="O4" s="5">
        <f>H4/$C4</f>
        <v>1411.664356558907</v>
      </c>
      <c r="P4" s="17">
        <f t="shared" si="2"/>
        <v>5.1168195211022081</v>
      </c>
      <c r="Q4" s="17">
        <f t="shared" si="3"/>
        <v>1.9981740465618112</v>
      </c>
      <c r="R4" s="16">
        <f t="shared" si="4"/>
        <v>5.3948624310080052E-2</v>
      </c>
      <c r="S4" s="16">
        <f t="shared" si="5"/>
        <v>4.7723783043532357E-2</v>
      </c>
      <c r="T4" s="5">
        <v>164420.23210453585</v>
      </c>
      <c r="U4" s="5">
        <v>101981.51532916758</v>
      </c>
      <c r="V4" s="5">
        <v>31398.362979255286</v>
      </c>
      <c r="W4" s="5">
        <v>385033.74010322394</v>
      </c>
      <c r="X4" s="5">
        <v>50254.153732680403</v>
      </c>
      <c r="Y4" s="5">
        <v>200011.4828545044</v>
      </c>
      <c r="Z4" s="5">
        <v>37909.544401456798</v>
      </c>
      <c r="AA4" s="13">
        <v>1.2912859854784999</v>
      </c>
      <c r="AB4" s="5">
        <v>2820410.6059854534</v>
      </c>
      <c r="AC4" s="39">
        <v>4765814</v>
      </c>
      <c r="AD4" s="5">
        <v>4561661</v>
      </c>
      <c r="AE4" s="27">
        <f t="shared" ref="AE4:AE24" si="8">(AC4-AD4)/AD4</f>
        <v>4.475409286222716E-2</v>
      </c>
    </row>
    <row r="5" spans="1:31" ht="15.5" x14ac:dyDescent="0.35">
      <c r="A5" s="26" t="s">
        <v>29</v>
      </c>
      <c r="B5" s="4" t="s">
        <v>55</v>
      </c>
      <c r="C5" s="16">
        <v>143.08999999999995</v>
      </c>
      <c r="D5" s="16">
        <v>62.4</v>
      </c>
      <c r="E5" s="4">
        <f t="shared" si="6"/>
        <v>205.48999999999995</v>
      </c>
      <c r="F5" s="5">
        <v>5115779.959999999</v>
      </c>
      <c r="G5" s="5">
        <v>1713002.0200000005</v>
      </c>
      <c r="H5" s="5">
        <v>396635.08</v>
      </c>
      <c r="I5" s="6">
        <v>208</v>
      </c>
      <c r="J5" s="6">
        <v>29</v>
      </c>
      <c r="K5" s="6">
        <v>4</v>
      </c>
      <c r="L5" s="6">
        <v>8</v>
      </c>
      <c r="M5" s="5">
        <f t="shared" si="7"/>
        <v>35752.183660633178</v>
      </c>
      <c r="N5" s="5">
        <f t="shared" si="0"/>
        <v>11971.500594031737</v>
      </c>
      <c r="O5" s="5">
        <f>H5/$C5</f>
        <v>2771.9273184708936</v>
      </c>
      <c r="P5" s="17">
        <f t="shared" si="2"/>
        <v>1.4536305821510942</v>
      </c>
      <c r="Q5" s="17">
        <f t="shared" si="3"/>
        <v>0.2026696484729891</v>
      </c>
      <c r="R5" s="16">
        <f t="shared" si="4"/>
        <v>2.7954434272136428E-2</v>
      </c>
      <c r="S5" s="16">
        <f t="shared" si="5"/>
        <v>5.5908868544272856E-2</v>
      </c>
      <c r="T5" s="5">
        <v>105944.86553054347</v>
      </c>
      <c r="U5" s="5">
        <v>20461.609964710467</v>
      </c>
      <c r="V5" s="5">
        <v>16328.729098835327</v>
      </c>
      <c r="W5" s="5">
        <v>28969.94889373866</v>
      </c>
      <c r="X5" s="5">
        <v>1349.9645160146943</v>
      </c>
      <c r="Y5" s="5">
        <v>27448.603350118632</v>
      </c>
      <c r="Z5" s="5">
        <v>11762.222608346465</v>
      </c>
      <c r="AA5" s="13">
        <v>1.2404261230397569</v>
      </c>
      <c r="AB5" s="5">
        <v>616551.54608912836</v>
      </c>
      <c r="AC5" s="39">
        <v>1581388</v>
      </c>
      <c r="AD5" s="5">
        <v>1708133</v>
      </c>
      <c r="AE5" s="27">
        <f t="shared" si="8"/>
        <v>-7.4200896534403357E-2</v>
      </c>
    </row>
    <row r="6" spans="1:31" ht="15.5" x14ac:dyDescent="0.35">
      <c r="A6" s="26" t="s">
        <v>35</v>
      </c>
      <c r="B6" s="4" t="s">
        <v>54</v>
      </c>
      <c r="C6" s="18">
        <v>99.220000000000013</v>
      </c>
      <c r="D6" s="18">
        <v>154.32</v>
      </c>
      <c r="E6" s="4">
        <f t="shared" si="6"/>
        <v>253.54000000000002</v>
      </c>
      <c r="F6" s="5">
        <v>1801901.77</v>
      </c>
      <c r="G6" s="5">
        <v>924742.35</v>
      </c>
      <c r="H6" s="5">
        <v>263426.10000000003</v>
      </c>
      <c r="I6" s="6">
        <v>728</v>
      </c>
      <c r="J6" s="6">
        <v>1540</v>
      </c>
      <c r="K6" s="8">
        <v>4</v>
      </c>
      <c r="L6" s="8">
        <v>5</v>
      </c>
      <c r="M6" s="9">
        <f t="shared" si="7"/>
        <v>18160.67093327958</v>
      </c>
      <c r="N6" s="9">
        <f t="shared" si="0"/>
        <v>9320.1204394275337</v>
      </c>
      <c r="O6" s="9">
        <f t="shared" si="1"/>
        <v>2654.9697641604516</v>
      </c>
      <c r="P6" s="37">
        <f t="shared" si="2"/>
        <v>7.3372303970973585</v>
      </c>
      <c r="Q6" s="37">
        <f t="shared" si="3"/>
        <v>15.521064301552105</v>
      </c>
      <c r="R6" s="18">
        <f t="shared" si="4"/>
        <v>4.0314452731304171E-2</v>
      </c>
      <c r="S6" s="18">
        <f t="shared" si="5"/>
        <v>5.039306591413021E-2</v>
      </c>
      <c r="T6" s="9">
        <v>47518.94752186702</v>
      </c>
      <c r="U6" s="9">
        <v>14065.99042902548</v>
      </c>
      <c r="V6" s="9">
        <v>13809.810121943474</v>
      </c>
      <c r="W6" s="9">
        <v>129116.9970439335</v>
      </c>
      <c r="X6" s="9">
        <v>91287.79551067244</v>
      </c>
      <c r="Y6" s="9">
        <v>34953.276687971767</v>
      </c>
      <c r="Z6" s="9">
        <v>9361.3192274970988</v>
      </c>
      <c r="AA6" s="12">
        <v>1.4362831427445308</v>
      </c>
      <c r="AB6" s="9">
        <v>987901.7463561506</v>
      </c>
      <c r="AC6" s="40">
        <v>1715114</v>
      </c>
      <c r="AD6" s="9">
        <v>1749592</v>
      </c>
      <c r="AE6" s="27">
        <f t="shared" si="8"/>
        <v>-1.9706308670821539E-2</v>
      </c>
    </row>
    <row r="7" spans="1:31" ht="15.5" x14ac:dyDescent="0.35">
      <c r="A7" s="26" t="s">
        <v>24</v>
      </c>
      <c r="B7" s="4" t="s">
        <v>53</v>
      </c>
      <c r="C7" s="16">
        <v>83.22</v>
      </c>
      <c r="D7" s="16">
        <v>57.66</v>
      </c>
      <c r="E7" s="4">
        <f t="shared" si="6"/>
        <v>140.88</v>
      </c>
      <c r="F7" s="5">
        <v>894507.87</v>
      </c>
      <c r="G7" s="5">
        <v>1700987.2299999995</v>
      </c>
      <c r="H7" s="5">
        <v>119920.74</v>
      </c>
      <c r="I7" s="6">
        <v>384</v>
      </c>
      <c r="J7" s="6">
        <v>23</v>
      </c>
      <c r="K7" s="6">
        <v>3</v>
      </c>
      <c r="L7" s="6">
        <v>3</v>
      </c>
      <c r="M7" s="5">
        <f t="shared" si="7"/>
        <v>10748.712689257391</v>
      </c>
      <c r="N7" s="5">
        <f t="shared" si="0"/>
        <v>20439.644676760388</v>
      </c>
      <c r="O7" s="5">
        <f t="shared" si="1"/>
        <v>1441.0086517664024</v>
      </c>
      <c r="P7" s="17">
        <f t="shared" si="2"/>
        <v>4.6142754145638065</v>
      </c>
      <c r="Q7" s="17">
        <f t="shared" si="3"/>
        <v>0.27637587118481133</v>
      </c>
      <c r="R7" s="16">
        <f t="shared" si="4"/>
        <v>3.6049026676279738E-2</v>
      </c>
      <c r="S7" s="16">
        <f t="shared" si="5"/>
        <v>3.6049026676279738E-2</v>
      </c>
      <c r="T7" s="5">
        <v>19686.69897363169</v>
      </c>
      <c r="U7" s="5">
        <v>21592.536233075109</v>
      </c>
      <c r="V7" s="5">
        <v>5246.5792627460942</v>
      </c>
      <c r="W7" s="5">
        <v>56837.673826848135</v>
      </c>
      <c r="X7" s="5">
        <v>1137.8181789834255</v>
      </c>
      <c r="Y7" s="5">
        <v>21877.726650044839</v>
      </c>
      <c r="Z7" s="5">
        <v>4687.5006305424486</v>
      </c>
      <c r="AA7" s="13">
        <v>1.2401895128186817</v>
      </c>
      <c r="AB7" s="5">
        <v>380698.25295232027</v>
      </c>
      <c r="AC7" s="39">
        <v>959544</v>
      </c>
      <c r="AD7" s="5">
        <v>1148302</v>
      </c>
      <c r="AE7" s="27">
        <f t="shared" si="8"/>
        <v>-0.16438010209857687</v>
      </c>
    </row>
    <row r="8" spans="1:31" ht="15.5" x14ac:dyDescent="0.35">
      <c r="A8" s="26" t="s">
        <v>20</v>
      </c>
      <c r="B8" s="4" t="s">
        <v>52</v>
      </c>
      <c r="C8" s="16">
        <v>84.74</v>
      </c>
      <c r="D8" s="16">
        <v>86.7</v>
      </c>
      <c r="E8" s="4">
        <f t="shared" si="6"/>
        <v>171.44</v>
      </c>
      <c r="F8" s="5">
        <v>468199.46</v>
      </c>
      <c r="G8" s="5">
        <v>1089650.2</v>
      </c>
      <c r="H8" s="5">
        <v>429187.6</v>
      </c>
      <c r="I8" s="6">
        <v>373</v>
      </c>
      <c r="J8" s="6">
        <v>341</v>
      </c>
      <c r="K8" s="6">
        <v>2</v>
      </c>
      <c r="L8" s="6">
        <v>6</v>
      </c>
      <c r="M8" s="5">
        <f t="shared" si="7"/>
        <v>5525.1293367949029</v>
      </c>
      <c r="N8" s="5">
        <f t="shared" si="0"/>
        <v>12858.746754779326</v>
      </c>
      <c r="O8" s="5">
        <f t="shared" si="1"/>
        <v>5064.758083549681</v>
      </c>
      <c r="P8" s="17">
        <f t="shared" si="2"/>
        <v>4.4016993155534578</v>
      </c>
      <c r="Q8" s="17">
        <f t="shared" si="3"/>
        <v>4.0240736370073167</v>
      </c>
      <c r="R8" s="16">
        <f t="shared" si="4"/>
        <v>2.3601604909133822E-2</v>
      </c>
      <c r="S8" s="16">
        <f t="shared" si="5"/>
        <v>7.0804814727401466E-2</v>
      </c>
      <c r="T8" s="5">
        <v>9646.0186778979787</v>
      </c>
      <c r="U8" s="5">
        <v>15103.499634789216</v>
      </c>
      <c r="V8" s="5">
        <v>16700.597764901424</v>
      </c>
      <c r="W8" s="5">
        <v>64086.600437326226</v>
      </c>
      <c r="X8" s="5">
        <v>19785.617145977969</v>
      </c>
      <c r="Y8" s="5">
        <v>17155.843573983519</v>
      </c>
      <c r="Z8" s="5">
        <v>10126.06630428047</v>
      </c>
      <c r="AA8" s="13" t="s">
        <v>62</v>
      </c>
      <c r="AB8" s="5">
        <v>443257.08</v>
      </c>
      <c r="AC8" s="39">
        <v>994834</v>
      </c>
      <c r="AD8" s="5">
        <v>978541</v>
      </c>
      <c r="AE8" s="27">
        <f t="shared" si="8"/>
        <v>1.6650298761114762E-2</v>
      </c>
    </row>
    <row r="9" spans="1:31" ht="15.5" x14ac:dyDescent="0.35">
      <c r="A9" s="26" t="s">
        <v>31</v>
      </c>
      <c r="B9" s="4" t="s">
        <v>51</v>
      </c>
      <c r="C9" s="16">
        <v>103.25999999999999</v>
      </c>
      <c r="D9" s="16">
        <v>60.99</v>
      </c>
      <c r="E9" s="4">
        <f t="shared" si="6"/>
        <v>164.25</v>
      </c>
      <c r="F9" s="5">
        <v>519645.5</v>
      </c>
      <c r="G9" s="5">
        <v>1744170.2699999996</v>
      </c>
      <c r="H9" s="5">
        <v>1857126.5100000002</v>
      </c>
      <c r="I9" s="6">
        <v>283</v>
      </c>
      <c r="J9" s="6">
        <v>61</v>
      </c>
      <c r="K9" s="6">
        <v>4</v>
      </c>
      <c r="L9" s="6">
        <v>13</v>
      </c>
      <c r="M9" s="5">
        <f t="shared" si="7"/>
        <v>5032.3987991477825</v>
      </c>
      <c r="N9" s="5">
        <f t="shared" si="0"/>
        <v>16891.054328878556</v>
      </c>
      <c r="O9" s="5">
        <f>H9/$C9</f>
        <v>17984.955549099366</v>
      </c>
      <c r="P9" s="17">
        <f>I9/$C9</f>
        <v>2.7406546581444897</v>
      </c>
      <c r="Q9" s="17">
        <f t="shared" si="3"/>
        <v>0.59074181677319393</v>
      </c>
      <c r="R9" s="16">
        <f t="shared" si="4"/>
        <v>3.8737168312996326E-2</v>
      </c>
      <c r="S9" s="16">
        <f t="shared" si="5"/>
        <v>0.12589579701723805</v>
      </c>
      <c r="T9" s="5">
        <v>11167.860952492068</v>
      </c>
      <c r="U9" s="5">
        <v>21620.492164855921</v>
      </c>
      <c r="V9" s="5">
        <v>79340.972726073698</v>
      </c>
      <c r="W9" s="5">
        <v>40903.982993968893</v>
      </c>
      <c r="X9" s="5">
        <v>2946.7884557648654</v>
      </c>
      <c r="Y9" s="5">
        <v>28484.921106992046</v>
      </c>
      <c r="Z9" s="5">
        <v>19835.243181518425</v>
      </c>
      <c r="AA9" s="13">
        <v>1.3089958510395632</v>
      </c>
      <c r="AB9" s="5">
        <v>593414.27924470359</v>
      </c>
      <c r="AC9" s="39">
        <v>865475</v>
      </c>
      <c r="AD9" s="5">
        <v>836600</v>
      </c>
      <c r="AE9" s="27">
        <f t="shared" si="8"/>
        <v>3.4514702366722445E-2</v>
      </c>
    </row>
    <row r="10" spans="1:31" ht="15.5" x14ac:dyDescent="0.35">
      <c r="A10" s="26" t="s">
        <v>26</v>
      </c>
      <c r="B10" s="4" t="s">
        <v>50</v>
      </c>
      <c r="C10" s="16">
        <v>73.649999999999991</v>
      </c>
      <c r="D10" s="16">
        <v>45.860000000000007</v>
      </c>
      <c r="E10" s="4">
        <f t="shared" si="6"/>
        <v>119.50999999999999</v>
      </c>
      <c r="F10" s="5">
        <v>604743</v>
      </c>
      <c r="G10" s="5">
        <v>2616647.9399999995</v>
      </c>
      <c r="H10" s="5">
        <v>9821.36</v>
      </c>
      <c r="I10" s="6">
        <v>203</v>
      </c>
      <c r="J10" s="6">
        <v>20</v>
      </c>
      <c r="K10" s="6">
        <v>1</v>
      </c>
      <c r="L10" s="6">
        <v>0</v>
      </c>
      <c r="M10" s="5">
        <f t="shared" si="7"/>
        <v>8211.0386965376783</v>
      </c>
      <c r="N10" s="5">
        <f t="shared" si="0"/>
        <v>35528.145824847248</v>
      </c>
      <c r="O10" s="5">
        <f t="shared" si="1"/>
        <v>133.35179904955874</v>
      </c>
      <c r="P10" s="17">
        <f t="shared" si="2"/>
        <v>2.756279701289885</v>
      </c>
      <c r="Q10" s="17">
        <f t="shared" si="3"/>
        <v>0.27155465037338766</v>
      </c>
      <c r="R10" s="16">
        <f t="shared" si="4"/>
        <v>1.3577732518669384E-2</v>
      </c>
      <c r="S10" s="16">
        <f t="shared" si="5"/>
        <v>0</v>
      </c>
      <c r="T10" s="5">
        <v>13094.707287712048</v>
      </c>
      <c r="U10" s="5">
        <v>32680.155012985128</v>
      </c>
      <c r="V10" s="5">
        <v>422.75599898738182</v>
      </c>
      <c r="W10" s="5">
        <v>29562.238680908904</v>
      </c>
      <c r="X10" s="5">
        <v>973.44459488752011</v>
      </c>
      <c r="Y10" s="5">
        <v>7174.9213895144612</v>
      </c>
      <c r="Z10" s="5">
        <v>0</v>
      </c>
      <c r="AA10" s="13">
        <v>1.1765978861926931</v>
      </c>
      <c r="AB10" s="5">
        <v>243721.36025666771</v>
      </c>
      <c r="AC10" s="39">
        <v>809323</v>
      </c>
      <c r="AD10" s="5">
        <v>865836</v>
      </c>
      <c r="AE10" s="27">
        <f t="shared" si="8"/>
        <v>-6.5269866348823563E-2</v>
      </c>
    </row>
    <row r="11" spans="1:31" ht="15.5" x14ac:dyDescent="0.35">
      <c r="A11" s="26" t="s">
        <v>30</v>
      </c>
      <c r="B11" s="4" t="s">
        <v>49</v>
      </c>
      <c r="C11" s="16">
        <v>93.930000000000021</v>
      </c>
      <c r="D11" s="16">
        <v>122.04</v>
      </c>
      <c r="E11" s="4">
        <f t="shared" si="6"/>
        <v>215.97000000000003</v>
      </c>
      <c r="F11" s="5">
        <v>1519173</v>
      </c>
      <c r="G11" s="5">
        <v>2269821.87</v>
      </c>
      <c r="H11" s="5">
        <v>296947.74000000005</v>
      </c>
      <c r="I11" s="6">
        <v>749</v>
      </c>
      <c r="J11" s="6">
        <v>1494</v>
      </c>
      <c r="K11" s="6">
        <v>4</v>
      </c>
      <c r="L11" s="6">
        <v>5</v>
      </c>
      <c r="M11" s="5">
        <f t="shared" si="7"/>
        <v>16173.458958799101</v>
      </c>
      <c r="N11" s="5">
        <f t="shared" si="0"/>
        <v>24165.036410092616</v>
      </c>
      <c r="O11" s="5">
        <f t="shared" si="1"/>
        <v>3161.372724369211</v>
      </c>
      <c r="P11" s="17">
        <f t="shared" si="2"/>
        <v>7.974023208772488</v>
      </c>
      <c r="Q11" s="17">
        <f t="shared" si="3"/>
        <v>15.905461513893322</v>
      </c>
      <c r="R11" s="16">
        <f t="shared" si="4"/>
        <v>4.258490365165548E-2</v>
      </c>
      <c r="S11" s="16">
        <f t="shared" si="5"/>
        <v>5.3231129564569352E-2</v>
      </c>
      <c r="T11" s="5">
        <v>38094.997098623484</v>
      </c>
      <c r="U11" s="5">
        <v>32829.65788235129</v>
      </c>
      <c r="V11" s="5">
        <v>14802.46148891602</v>
      </c>
      <c r="W11" s="5">
        <v>126316.14575683846</v>
      </c>
      <c r="X11" s="5">
        <v>84210.763837892315</v>
      </c>
      <c r="Y11" s="5">
        <v>33236.317981503285</v>
      </c>
      <c r="Z11" s="5">
        <v>8901.4768300255892</v>
      </c>
      <c r="AA11" s="13">
        <v>1.4822069846475625</v>
      </c>
      <c r="AB11" s="5">
        <v>982899.07674569625</v>
      </c>
      <c r="AC11" s="39">
        <v>1044855</v>
      </c>
      <c r="AD11" s="5">
        <v>1127052</v>
      </c>
      <c r="AE11" s="27">
        <f t="shared" si="8"/>
        <v>-7.293097390359983E-2</v>
      </c>
    </row>
    <row r="12" spans="1:31" ht="15.5" x14ac:dyDescent="0.35">
      <c r="A12" s="26" t="s">
        <v>28</v>
      </c>
      <c r="B12" s="4" t="s">
        <v>48</v>
      </c>
      <c r="C12" s="16">
        <v>63.68</v>
      </c>
      <c r="D12" s="16">
        <v>24.49</v>
      </c>
      <c r="E12" s="4">
        <f t="shared" si="6"/>
        <v>88.17</v>
      </c>
      <c r="F12" s="5">
        <v>390724.86</v>
      </c>
      <c r="G12" s="5">
        <v>915005.60999999987</v>
      </c>
      <c r="H12" s="5">
        <v>102475.95000000001</v>
      </c>
      <c r="I12" s="6">
        <v>144</v>
      </c>
      <c r="J12" s="6">
        <v>218</v>
      </c>
      <c r="K12" s="6">
        <v>2</v>
      </c>
      <c r="L12" s="6">
        <v>3</v>
      </c>
      <c r="M12" s="5">
        <f t="shared" si="7"/>
        <v>6135.7547110552759</v>
      </c>
      <c r="N12" s="5">
        <f t="shared" si="0"/>
        <v>14368.806689698491</v>
      </c>
      <c r="O12" s="5">
        <f t="shared" si="1"/>
        <v>1609.2328831658294</v>
      </c>
      <c r="P12" s="17">
        <f t="shared" si="2"/>
        <v>2.2613065326633164</v>
      </c>
      <c r="Q12" s="17">
        <f t="shared" si="3"/>
        <v>3.4233668341708543</v>
      </c>
      <c r="R12" s="16">
        <f t="shared" si="4"/>
        <v>3.1407035175879394E-2</v>
      </c>
      <c r="S12" s="16">
        <f t="shared" si="5"/>
        <v>4.7110552763819098E-2</v>
      </c>
      <c r="T12" s="5">
        <v>7989.8709724898108</v>
      </c>
      <c r="U12" s="5">
        <v>10792.109611778256</v>
      </c>
      <c r="V12" s="5">
        <v>4165.6605630093527</v>
      </c>
      <c r="W12" s="5">
        <v>19803.755243251606</v>
      </c>
      <c r="X12" s="5">
        <v>10020.318197569939</v>
      </c>
      <c r="Y12" s="5">
        <v>13551.610783170161</v>
      </c>
      <c r="Z12" s="5">
        <v>4355.3326019944907</v>
      </c>
      <c r="AA12" s="13">
        <v>1.1821776902535959</v>
      </c>
      <c r="AB12" s="5">
        <v>205294.52363144228</v>
      </c>
      <c r="AC12" s="39">
        <v>675041</v>
      </c>
      <c r="AD12" s="5">
        <v>746574</v>
      </c>
      <c r="AE12" s="27">
        <f t="shared" si="8"/>
        <v>-9.5815016327919264E-2</v>
      </c>
    </row>
    <row r="13" spans="1:31" ht="15.5" x14ac:dyDescent="0.35">
      <c r="A13" s="26" t="s">
        <v>25</v>
      </c>
      <c r="B13" s="4" t="s">
        <v>47</v>
      </c>
      <c r="C13" s="16">
        <v>47.99</v>
      </c>
      <c r="D13" s="16">
        <v>83.63</v>
      </c>
      <c r="E13" s="4">
        <f t="shared" si="6"/>
        <v>131.62</v>
      </c>
      <c r="F13" s="5">
        <v>184670.96000000002</v>
      </c>
      <c r="G13" s="5">
        <v>2231005.8899999997</v>
      </c>
      <c r="H13" s="5">
        <v>342445.43</v>
      </c>
      <c r="I13" s="6">
        <v>129</v>
      </c>
      <c r="J13" s="6">
        <v>93</v>
      </c>
      <c r="K13" s="6">
        <v>1</v>
      </c>
      <c r="L13" s="6">
        <v>0</v>
      </c>
      <c r="M13" s="5">
        <f t="shared" si="7"/>
        <v>3848.1133569493645</v>
      </c>
      <c r="N13" s="5">
        <f t="shared" si="0"/>
        <v>46488.974578037079</v>
      </c>
      <c r="O13" s="5">
        <f t="shared" si="1"/>
        <v>7135.7664096686804</v>
      </c>
      <c r="P13" s="17">
        <f t="shared" si="2"/>
        <v>2.6880600125026044</v>
      </c>
      <c r="Q13" s="17">
        <f t="shared" si="3"/>
        <v>1.9379037299437383</v>
      </c>
      <c r="R13" s="16">
        <f t="shared" si="4"/>
        <v>2.0837674515524068E-2</v>
      </c>
      <c r="S13" s="16">
        <f t="shared" si="5"/>
        <v>0</v>
      </c>
      <c r="T13" s="5">
        <v>5045.0629442419822</v>
      </c>
      <c r="U13" s="5">
        <v>35154.632978052279</v>
      </c>
      <c r="V13" s="5">
        <v>18597.414078611455</v>
      </c>
      <c r="W13" s="5">
        <v>23701.401585725896</v>
      </c>
      <c r="X13" s="5">
        <v>5710.9351454289472</v>
      </c>
      <c r="Y13" s="5">
        <v>9052.3259746648764</v>
      </c>
      <c r="Z13" s="5">
        <v>0</v>
      </c>
      <c r="AA13" s="13">
        <v>1.2490015910298453</v>
      </c>
      <c r="AB13" s="5">
        <v>282508.32525611995</v>
      </c>
      <c r="AC13" s="39">
        <v>487869</v>
      </c>
      <c r="AD13" s="5">
        <v>491540</v>
      </c>
      <c r="AE13" s="27">
        <f t="shared" si="8"/>
        <v>-7.4683647312527969E-3</v>
      </c>
    </row>
    <row r="14" spans="1:31" ht="31" x14ac:dyDescent="0.35">
      <c r="A14" s="26" t="s">
        <v>34</v>
      </c>
      <c r="B14" s="4" t="s">
        <v>46</v>
      </c>
      <c r="C14" s="16">
        <v>44.050000000000011</v>
      </c>
      <c r="D14" s="16">
        <v>25.709999999999997</v>
      </c>
      <c r="E14" s="4">
        <f t="shared" si="6"/>
        <v>69.760000000000005</v>
      </c>
      <c r="F14" s="5">
        <v>269739.35000000003</v>
      </c>
      <c r="G14" s="5">
        <v>1562823.5500000003</v>
      </c>
      <c r="H14" s="5">
        <v>12084.939999999999</v>
      </c>
      <c r="I14" s="6">
        <v>137</v>
      </c>
      <c r="J14" s="6">
        <v>85</v>
      </c>
      <c r="K14" s="6">
        <v>2</v>
      </c>
      <c r="L14" s="6">
        <v>2</v>
      </c>
      <c r="M14" s="5">
        <f t="shared" si="7"/>
        <v>6123.4812712826324</v>
      </c>
      <c r="N14" s="5">
        <f t="shared" si="0"/>
        <v>35478.400681044266</v>
      </c>
      <c r="O14" s="5">
        <f t="shared" si="1"/>
        <v>274.3459704880816</v>
      </c>
      <c r="P14" s="17">
        <f t="shared" si="2"/>
        <v>3.1101021566401807</v>
      </c>
      <c r="Q14" s="17">
        <f t="shared" si="3"/>
        <v>1.9296254256526668</v>
      </c>
      <c r="R14" s="16">
        <f t="shared" si="4"/>
        <v>4.5402951191827454E-2</v>
      </c>
      <c r="S14" s="16">
        <f t="shared" si="5"/>
        <v>4.5402951191827454E-2</v>
      </c>
      <c r="T14" s="5">
        <v>5787.51269078937</v>
      </c>
      <c r="U14" s="5">
        <v>19340.667814042194</v>
      </c>
      <c r="V14" s="5">
        <v>515.44858545041552</v>
      </c>
      <c r="W14" s="5">
        <v>19768.993253783156</v>
      </c>
      <c r="X14" s="5">
        <v>4099.4243169013589</v>
      </c>
      <c r="Y14" s="5">
        <v>14219.025979197169</v>
      </c>
      <c r="Z14" s="5">
        <v>3046.5548047721677</v>
      </c>
      <c r="AA14" s="13">
        <v>1.2371461595045254</v>
      </c>
      <c r="AB14" s="5">
        <v>193963.51895549445</v>
      </c>
      <c r="AC14" s="39">
        <v>498057</v>
      </c>
      <c r="AD14" s="5">
        <v>542045</v>
      </c>
      <c r="AE14" s="27">
        <f t="shared" si="8"/>
        <v>-8.1151933880028407E-2</v>
      </c>
    </row>
    <row r="15" spans="1:31" ht="15.5" x14ac:dyDescent="0.35">
      <c r="A15" s="26" t="s">
        <v>32</v>
      </c>
      <c r="B15" s="4" t="s">
        <v>45</v>
      </c>
      <c r="C15" s="16">
        <v>45.720000000000006</v>
      </c>
      <c r="D15" s="16">
        <v>98.29</v>
      </c>
      <c r="E15" s="4">
        <f t="shared" si="6"/>
        <v>144.01000000000002</v>
      </c>
      <c r="F15" s="5">
        <v>117983.47</v>
      </c>
      <c r="G15" s="5">
        <v>1151670.8899999999</v>
      </c>
      <c r="H15" s="5">
        <v>259938.87</v>
      </c>
      <c r="I15" s="6">
        <v>116</v>
      </c>
      <c r="J15" s="6">
        <v>189</v>
      </c>
      <c r="K15" s="6">
        <v>1</v>
      </c>
      <c r="L15" s="6">
        <v>0</v>
      </c>
      <c r="M15" s="5">
        <f t="shared" si="7"/>
        <v>2580.5658355205596</v>
      </c>
      <c r="N15" s="5">
        <f t="shared" si="0"/>
        <v>25189.652012248462</v>
      </c>
      <c r="O15" s="5">
        <f t="shared" si="1"/>
        <v>5685.4520997375321</v>
      </c>
      <c r="P15" s="17">
        <f t="shared" si="2"/>
        <v>2.5371828521434816</v>
      </c>
      <c r="Q15" s="17">
        <f t="shared" si="3"/>
        <v>4.1338582677165352</v>
      </c>
      <c r="R15" s="16">
        <f t="shared" si="4"/>
        <v>2.1872265966754154E-2</v>
      </c>
      <c r="S15" s="16">
        <f t="shared" si="5"/>
        <v>0</v>
      </c>
      <c r="T15" s="5">
        <v>3466.2400263168656</v>
      </c>
      <c r="U15" s="5">
        <v>19515.501977506137</v>
      </c>
      <c r="V15" s="5">
        <v>15181.053069888192</v>
      </c>
      <c r="W15" s="5">
        <v>22919.851185848744</v>
      </c>
      <c r="X15" s="5">
        <v>12481.177790548913</v>
      </c>
      <c r="Y15" s="5">
        <v>9734.8591056488403</v>
      </c>
      <c r="Z15" s="5">
        <v>0</v>
      </c>
      <c r="AA15" s="13">
        <v>1.208148420449372</v>
      </c>
      <c r="AB15" s="5">
        <v>241950.87976991036</v>
      </c>
      <c r="AC15" s="39">
        <v>483488</v>
      </c>
      <c r="AD15" s="5">
        <v>522425</v>
      </c>
      <c r="AE15" s="27">
        <f t="shared" si="8"/>
        <v>-7.4531272431449497E-2</v>
      </c>
    </row>
    <row r="16" spans="1:31" ht="15.5" x14ac:dyDescent="0.35">
      <c r="A16" s="26" t="s">
        <v>27</v>
      </c>
      <c r="B16" s="4" t="s">
        <v>44</v>
      </c>
      <c r="C16" s="16">
        <v>41.25</v>
      </c>
      <c r="D16" s="16">
        <v>27.71</v>
      </c>
      <c r="E16" s="4">
        <f t="shared" si="6"/>
        <v>68.960000000000008</v>
      </c>
      <c r="F16" s="5">
        <v>1065352.7699999998</v>
      </c>
      <c r="G16" s="5">
        <v>596800.92000000016</v>
      </c>
      <c r="H16" s="5">
        <v>108397.85</v>
      </c>
      <c r="I16" s="6">
        <v>54</v>
      </c>
      <c r="J16" s="6">
        <v>17</v>
      </c>
      <c r="K16" s="6">
        <v>1</v>
      </c>
      <c r="L16" s="6">
        <v>4</v>
      </c>
      <c r="M16" s="5">
        <f>F16/$C16</f>
        <v>25826.733818181812</v>
      </c>
      <c r="N16" s="5">
        <f t="shared" si="0"/>
        <v>14467.901090909094</v>
      </c>
      <c r="O16" s="5">
        <f t="shared" si="1"/>
        <v>2627.8266666666668</v>
      </c>
      <c r="P16" s="17">
        <f t="shared" si="2"/>
        <v>1.3090909090909091</v>
      </c>
      <c r="Q16" s="17">
        <f t="shared" si="3"/>
        <v>0.41212121212121211</v>
      </c>
      <c r="R16" s="16">
        <f t="shared" si="4"/>
        <v>2.4242424242424242E-2</v>
      </c>
      <c r="S16" s="16">
        <f t="shared" si="5"/>
        <v>9.696969696969697E-2</v>
      </c>
      <c r="T16" s="5">
        <v>23332.980178648457</v>
      </c>
      <c r="U16" s="5">
        <v>7539.1107951323993</v>
      </c>
      <c r="V16" s="5">
        <v>4719.4419104465696</v>
      </c>
      <c r="W16" s="5">
        <v>7954.0234834285338</v>
      </c>
      <c r="X16" s="5">
        <v>836.91623295234865</v>
      </c>
      <c r="Y16" s="5">
        <v>7257.1980471127818</v>
      </c>
      <c r="Z16" s="5">
        <v>6219.681041995811</v>
      </c>
      <c r="AA16" s="13">
        <v>1.2149569597014966</v>
      </c>
      <c r="AB16" s="5">
        <v>168059.3319592714</v>
      </c>
      <c r="AC16" s="39">
        <v>467202</v>
      </c>
      <c r="AD16" s="5">
        <v>429162</v>
      </c>
      <c r="AE16" s="27">
        <f t="shared" si="8"/>
        <v>8.8637857033008513E-2</v>
      </c>
    </row>
    <row r="17" spans="1:31" ht="15.5" x14ac:dyDescent="0.35">
      <c r="A17" s="26" t="s">
        <v>22</v>
      </c>
      <c r="B17" s="4" t="s">
        <v>43</v>
      </c>
      <c r="C17" s="16">
        <v>28.740000000000002</v>
      </c>
      <c r="D17" s="16">
        <v>54.31</v>
      </c>
      <c r="E17" s="4">
        <f t="shared" si="6"/>
        <v>83.050000000000011</v>
      </c>
      <c r="F17" s="5">
        <v>452337</v>
      </c>
      <c r="G17" s="5">
        <v>917215</v>
      </c>
      <c r="H17" s="5">
        <v>47248</v>
      </c>
      <c r="I17" s="6">
        <v>107</v>
      </c>
      <c r="J17" s="6">
        <v>166</v>
      </c>
      <c r="K17" s="6">
        <v>1</v>
      </c>
      <c r="L17" s="6">
        <v>0</v>
      </c>
      <c r="M17" s="5">
        <f t="shared" si="7"/>
        <v>15738.935281837159</v>
      </c>
      <c r="N17" s="5">
        <f t="shared" si="0"/>
        <v>31914.231036882393</v>
      </c>
      <c r="O17" s="5">
        <f t="shared" si="1"/>
        <v>1643.9805149617257</v>
      </c>
      <c r="P17" s="17">
        <f t="shared" si="2"/>
        <v>3.7230340988169797</v>
      </c>
      <c r="Q17" s="17">
        <f t="shared" si="3"/>
        <v>5.775922059846903</v>
      </c>
      <c r="R17" s="16">
        <f t="shared" si="4"/>
        <v>3.4794711203897002E-2</v>
      </c>
      <c r="S17" s="16">
        <f t="shared" si="5"/>
        <v>0</v>
      </c>
      <c r="T17" s="5">
        <v>12693.974127757303</v>
      </c>
      <c r="U17" s="5">
        <v>14846.377974602832</v>
      </c>
      <c r="V17" s="5">
        <v>2635.7980293683786</v>
      </c>
      <c r="W17" s="5">
        <v>20194.616464631377</v>
      </c>
      <c r="X17" s="5">
        <v>10471.282611290342</v>
      </c>
      <c r="Y17" s="5">
        <v>9298.8169330613291</v>
      </c>
      <c r="Z17" s="5">
        <v>0</v>
      </c>
      <c r="AA17" s="13">
        <v>1.2918955933569465</v>
      </c>
      <c r="AB17" s="5">
        <v>203732.44363102096</v>
      </c>
      <c r="AC17" s="39">
        <v>394729</v>
      </c>
      <c r="AD17" s="5">
        <v>424567</v>
      </c>
      <c r="AE17" s="27">
        <f t="shared" si="8"/>
        <v>-7.0278660376336358E-2</v>
      </c>
    </row>
    <row r="18" spans="1:31" ht="15.5" x14ac:dyDescent="0.35">
      <c r="A18" s="26" t="s">
        <v>33</v>
      </c>
      <c r="B18" s="4" t="s">
        <v>42</v>
      </c>
      <c r="C18" s="16">
        <v>31.38</v>
      </c>
      <c r="D18" s="16">
        <v>29.71</v>
      </c>
      <c r="E18" s="4">
        <f t="shared" si="6"/>
        <v>61.09</v>
      </c>
      <c r="F18" s="5">
        <v>102759.28</v>
      </c>
      <c r="G18" s="5">
        <v>660388.5199999999</v>
      </c>
      <c r="H18" s="5">
        <v>69427.859999999986</v>
      </c>
      <c r="I18" s="6">
        <v>100</v>
      </c>
      <c r="J18" s="6">
        <v>85</v>
      </c>
      <c r="K18" s="6">
        <v>0</v>
      </c>
      <c r="L18" s="6">
        <v>0</v>
      </c>
      <c r="M18" s="5">
        <f>F18/$C18</f>
        <v>3274.6743148502233</v>
      </c>
      <c r="N18" s="5">
        <f t="shared" si="0"/>
        <v>21044.885914595281</v>
      </c>
      <c r="O18" s="5">
        <f t="shared" si="1"/>
        <v>2212.4875717017203</v>
      </c>
      <c r="P18" s="17">
        <f t="shared" si="2"/>
        <v>3.1867431485022308</v>
      </c>
      <c r="Q18" s="17">
        <f t="shared" si="3"/>
        <v>2.708731676226896</v>
      </c>
      <c r="R18" s="16">
        <f t="shared" si="4"/>
        <v>0</v>
      </c>
      <c r="S18" s="16">
        <f t="shared" si="5"/>
        <v>0</v>
      </c>
      <c r="T18" s="5">
        <v>2393.5680825958279</v>
      </c>
      <c r="U18" s="5">
        <v>8872.3387809817887</v>
      </c>
      <c r="V18" s="5">
        <v>3214.7833867779541</v>
      </c>
      <c r="W18" s="5">
        <v>15665.384854686547</v>
      </c>
      <c r="X18" s="5">
        <v>4450.409311796604</v>
      </c>
      <c r="Y18" s="5">
        <v>0</v>
      </c>
      <c r="Z18" s="5">
        <v>0</v>
      </c>
      <c r="AA18" s="13">
        <v>1.1588667353938324</v>
      </c>
      <c r="AB18" s="5">
        <v>100489.5818814818</v>
      </c>
      <c r="AC18" s="39">
        <v>252367</v>
      </c>
      <c r="AD18" s="5">
        <v>306269</v>
      </c>
      <c r="AE18" s="27">
        <f t="shared" si="8"/>
        <v>-0.17599561170082509</v>
      </c>
    </row>
    <row r="19" spans="1:31" ht="15.5" x14ac:dyDescent="0.35">
      <c r="A19" s="26" t="s">
        <v>15</v>
      </c>
      <c r="B19" s="4" t="s">
        <v>41</v>
      </c>
      <c r="C19" s="16">
        <v>31.26</v>
      </c>
      <c r="D19" s="16">
        <v>17.680000000000003</v>
      </c>
      <c r="E19" s="4">
        <f t="shared" si="6"/>
        <v>48.940000000000005</v>
      </c>
      <c r="F19" s="5">
        <v>23808</v>
      </c>
      <c r="G19" s="5">
        <v>219995.46</v>
      </c>
      <c r="H19" s="5">
        <v>765</v>
      </c>
      <c r="I19" s="6">
        <v>95</v>
      </c>
      <c r="J19" s="6">
        <v>180</v>
      </c>
      <c r="K19" s="6">
        <v>0</v>
      </c>
      <c r="L19" s="6">
        <v>2</v>
      </c>
      <c r="M19" s="5">
        <f t="shared" si="7"/>
        <v>761.61228406909788</v>
      </c>
      <c r="N19" s="5">
        <f t="shared" si="0"/>
        <v>7037.6026871401145</v>
      </c>
      <c r="O19" s="5">
        <f t="shared" si="1"/>
        <v>24.472168905950095</v>
      </c>
      <c r="P19" s="17">
        <f t="shared" si="2"/>
        <v>3.0390275111964171</v>
      </c>
      <c r="Q19" s="17">
        <f t="shared" si="3"/>
        <v>5.7581573896353166</v>
      </c>
      <c r="R19" s="16">
        <f t="shared" si="4"/>
        <v>0</v>
      </c>
      <c r="S19" s="16">
        <f t="shared" si="5"/>
        <v>6.3979526551503518E-2</v>
      </c>
      <c r="T19" s="5">
        <v>532.80477042722782</v>
      </c>
      <c r="U19" s="5">
        <v>3532.0663210079729</v>
      </c>
      <c r="V19" s="5">
        <v>128.03522335472545</v>
      </c>
      <c r="W19" s="5">
        <v>5781.3563018015711</v>
      </c>
      <c r="X19" s="5">
        <v>9076.294705384722</v>
      </c>
      <c r="Y19" s="5">
        <v>0</v>
      </c>
      <c r="Z19" s="5">
        <v>155.7207424943457</v>
      </c>
      <c r="AA19" s="13">
        <v>1.110916429765832</v>
      </c>
      <c r="AB19" s="5">
        <v>55786.906812379544</v>
      </c>
      <c r="AC19" s="39">
        <v>253556</v>
      </c>
      <c r="AD19" s="5">
        <v>305112</v>
      </c>
      <c r="AE19" s="27">
        <f t="shared" si="8"/>
        <v>-0.16897401609900628</v>
      </c>
    </row>
    <row r="20" spans="1:31" ht="15.5" x14ac:dyDescent="0.35">
      <c r="A20" s="26" t="s">
        <v>17</v>
      </c>
      <c r="B20" s="4" t="s">
        <v>40</v>
      </c>
      <c r="C20" s="16">
        <v>15.930000000000003</v>
      </c>
      <c r="D20" s="16">
        <v>21.77</v>
      </c>
      <c r="E20" s="4">
        <f t="shared" si="6"/>
        <v>37.700000000000003</v>
      </c>
      <c r="F20" s="5">
        <v>141422.78</v>
      </c>
      <c r="G20" s="5">
        <v>298207.99</v>
      </c>
      <c r="H20" s="5">
        <v>8685.89</v>
      </c>
      <c r="I20" s="6">
        <v>261</v>
      </c>
      <c r="J20" s="6">
        <v>210</v>
      </c>
      <c r="K20" s="6">
        <v>0</v>
      </c>
      <c r="L20" s="6">
        <v>34</v>
      </c>
      <c r="M20" s="5">
        <f t="shared" si="7"/>
        <v>8877.7639673571866</v>
      </c>
      <c r="N20" s="5">
        <f t="shared" si="0"/>
        <v>18719.898932831133</v>
      </c>
      <c r="O20" s="5">
        <f t="shared" si="1"/>
        <v>545.25360954174494</v>
      </c>
      <c r="P20" s="17">
        <f t="shared" si="2"/>
        <v>16.38418079096045</v>
      </c>
      <c r="Q20" s="17">
        <f t="shared" si="3"/>
        <v>13.182674199623349</v>
      </c>
      <c r="R20" s="16">
        <f t="shared" si="4"/>
        <v>0</v>
      </c>
      <c r="S20" s="16">
        <f t="shared" si="5"/>
        <v>2.1343377275580662</v>
      </c>
      <c r="T20" s="5">
        <v>3613.3092658230503</v>
      </c>
      <c r="U20" s="5">
        <v>5466.0673760205664</v>
      </c>
      <c r="V20" s="5">
        <v>1659.6745226392577</v>
      </c>
      <c r="W20" s="5">
        <v>18133.732774265016</v>
      </c>
      <c r="X20" s="5">
        <v>12089.155182843344</v>
      </c>
      <c r="Y20" s="5">
        <v>0</v>
      </c>
      <c r="Z20" s="5">
        <v>3022.288795710836</v>
      </c>
      <c r="AA20" s="13">
        <v>1.4365985273782256</v>
      </c>
      <c r="AB20" s="5">
        <v>127757.39348354752</v>
      </c>
      <c r="AC20" s="39">
        <v>151788</v>
      </c>
      <c r="AD20" s="5">
        <v>191372</v>
      </c>
      <c r="AE20" s="27">
        <f t="shared" si="8"/>
        <v>-0.20684321635348954</v>
      </c>
    </row>
    <row r="21" spans="1:31" ht="15.5" x14ac:dyDescent="0.35">
      <c r="A21" s="26" t="s">
        <v>16</v>
      </c>
      <c r="B21" s="4" t="s">
        <v>39</v>
      </c>
      <c r="C21" s="16">
        <v>20.310000000000002</v>
      </c>
      <c r="D21" s="16">
        <v>7.38</v>
      </c>
      <c r="E21" s="4">
        <f t="shared" si="6"/>
        <v>27.69</v>
      </c>
      <c r="F21" s="5">
        <v>603259.73</v>
      </c>
      <c r="G21" s="5">
        <v>630660.54</v>
      </c>
      <c r="H21" s="5">
        <v>40284.800000000003</v>
      </c>
      <c r="I21" s="6">
        <v>44</v>
      </c>
      <c r="J21" s="6">
        <v>58</v>
      </c>
      <c r="K21" s="6">
        <v>0</v>
      </c>
      <c r="L21" s="6">
        <v>0</v>
      </c>
      <c r="M21" s="5">
        <f t="shared" si="7"/>
        <v>29702.59625800098</v>
      </c>
      <c r="N21" s="5">
        <f t="shared" si="0"/>
        <v>31051.725258493352</v>
      </c>
      <c r="O21" s="5">
        <f t="shared" si="1"/>
        <v>1983.4958148695223</v>
      </c>
      <c r="P21" s="17">
        <f t="shared" si="2"/>
        <v>2.1664204825209255</v>
      </c>
      <c r="Q21" s="17">
        <f t="shared" si="3"/>
        <v>2.8557360905957654</v>
      </c>
      <c r="R21" s="16">
        <f t="shared" si="4"/>
        <v>0</v>
      </c>
      <c r="S21" s="16">
        <f t="shared" si="5"/>
        <v>0</v>
      </c>
      <c r="T21" s="5">
        <v>13017.668408289173</v>
      </c>
      <c r="U21" s="5">
        <v>9763.2513062168819</v>
      </c>
      <c r="V21" s="5">
        <v>6501.190900577405</v>
      </c>
      <c r="W21" s="5">
        <v>2581.9182387754317</v>
      </c>
      <c r="X21" s="5">
        <v>2819.9912192339457</v>
      </c>
      <c r="Y21" s="5">
        <v>0</v>
      </c>
      <c r="Z21" s="5">
        <v>0</v>
      </c>
      <c r="AA21" s="13">
        <v>1.3197256435047062</v>
      </c>
      <c r="AB21" s="5">
        <v>100743.83955086558</v>
      </c>
      <c r="AC21" s="39">
        <v>159639</v>
      </c>
      <c r="AD21" s="5">
        <v>152575</v>
      </c>
      <c r="AE21" s="27">
        <f t="shared" si="8"/>
        <v>4.6298541700802887E-2</v>
      </c>
    </row>
    <row r="22" spans="1:31" ht="15.5" x14ac:dyDescent="0.35">
      <c r="A22" s="26" t="s">
        <v>19</v>
      </c>
      <c r="B22" s="4" t="s">
        <v>38</v>
      </c>
      <c r="C22" s="18">
        <v>8.0399999999999991</v>
      </c>
      <c r="D22" s="18">
        <v>0.1</v>
      </c>
      <c r="E22" s="4">
        <f t="shared" si="6"/>
        <v>8.1399999999999988</v>
      </c>
      <c r="F22" s="5">
        <v>47318.53</v>
      </c>
      <c r="G22" s="5">
        <v>87660.7</v>
      </c>
      <c r="H22" s="5">
        <v>0</v>
      </c>
      <c r="I22" s="6">
        <v>18</v>
      </c>
      <c r="J22" s="6">
        <v>49</v>
      </c>
      <c r="K22" s="8">
        <v>0</v>
      </c>
      <c r="L22" s="8">
        <v>0</v>
      </c>
      <c r="M22" s="9">
        <f t="shared" si="7"/>
        <v>5885.3893034825878</v>
      </c>
      <c r="N22" s="9">
        <f t="shared" si="0"/>
        <v>10903.072139303484</v>
      </c>
      <c r="O22" s="9">
        <f t="shared" si="1"/>
        <v>0</v>
      </c>
      <c r="P22" s="37">
        <f t="shared" si="2"/>
        <v>2.238805970149254</v>
      </c>
      <c r="Q22" s="37">
        <f t="shared" si="3"/>
        <v>6.0945273631840804</v>
      </c>
      <c r="R22" s="18">
        <f t="shared" si="4"/>
        <v>0</v>
      </c>
      <c r="S22" s="18">
        <f t="shared" si="5"/>
        <v>0</v>
      </c>
      <c r="T22" s="9">
        <v>955.35609807621915</v>
      </c>
      <c r="U22" s="9">
        <v>1269.7227776094344</v>
      </c>
      <c r="V22" s="9">
        <v>0</v>
      </c>
      <c r="W22" s="9">
        <v>988.25149573350359</v>
      </c>
      <c r="X22" s="9">
        <v>2229.0561514877913</v>
      </c>
      <c r="Y22" s="9">
        <v>0</v>
      </c>
      <c r="Z22" s="9">
        <v>0</v>
      </c>
      <c r="AA22" s="12">
        <v>1.1354522214908842</v>
      </c>
      <c r="AB22" s="9">
        <v>15808.055510349583</v>
      </c>
      <c r="AC22" s="40">
        <v>245667</v>
      </c>
      <c r="AD22" s="9">
        <v>91748</v>
      </c>
      <c r="AE22" s="27">
        <f t="shared" si="8"/>
        <v>1.6776278501983695</v>
      </c>
    </row>
    <row r="23" spans="1:31" ht="15.5" x14ac:dyDescent="0.35">
      <c r="A23" s="26" t="s">
        <v>59</v>
      </c>
      <c r="B23" s="4" t="s">
        <v>60</v>
      </c>
      <c r="C23" s="18">
        <v>9.5799999999999983</v>
      </c>
      <c r="D23" s="18">
        <v>7.48</v>
      </c>
      <c r="E23" s="4">
        <f t="shared" si="6"/>
        <v>17.059999999999999</v>
      </c>
      <c r="F23" s="5">
        <v>17315</v>
      </c>
      <c r="G23" s="5">
        <v>136778.96</v>
      </c>
      <c r="H23" s="5">
        <v>38048.46</v>
      </c>
      <c r="I23" s="6">
        <v>16</v>
      </c>
      <c r="J23" s="6">
        <v>99</v>
      </c>
      <c r="K23" s="8">
        <v>0</v>
      </c>
      <c r="L23" s="8">
        <v>3</v>
      </c>
      <c r="M23" s="9">
        <f>F23/$C23</f>
        <v>1807.4112734864304</v>
      </c>
      <c r="N23" s="9">
        <f t="shared" si="0"/>
        <v>14277.553235908144</v>
      </c>
      <c r="O23" s="9">
        <f t="shared" si="1"/>
        <v>3971.6555323590819</v>
      </c>
      <c r="P23" s="37">
        <f>I23/$C23</f>
        <v>1.6701461377870566</v>
      </c>
      <c r="Q23" s="37">
        <f t="shared" si="3"/>
        <v>10.334029227557414</v>
      </c>
      <c r="R23" s="18">
        <f t="shared" si="4"/>
        <v>0</v>
      </c>
      <c r="S23" s="18">
        <f t="shared" si="5"/>
        <v>0.31315240083507312</v>
      </c>
      <c r="T23" s="9">
        <v>402.24568508818993</v>
      </c>
      <c r="U23" s="9">
        <v>2279.5973104465584</v>
      </c>
      <c r="V23" s="9">
        <v>6610.416431480342</v>
      </c>
      <c r="W23" s="9">
        <v>1010.7641278859875</v>
      </c>
      <c r="X23" s="9">
        <v>5181.9710913583403</v>
      </c>
      <c r="Y23" s="9">
        <v>0</v>
      </c>
      <c r="Z23" s="9">
        <v>242.47190935500254</v>
      </c>
      <c r="AA23" s="12">
        <v>1.2855033425255915</v>
      </c>
      <c r="AB23" s="9">
        <v>45682.28722856738</v>
      </c>
      <c r="AC23" s="40">
        <v>127297</v>
      </c>
      <c r="AD23" s="9">
        <v>88951</v>
      </c>
      <c r="AE23" s="27">
        <f t="shared" si="8"/>
        <v>0.43109127497161359</v>
      </c>
    </row>
    <row r="24" spans="1:31" ht="15.5" x14ac:dyDescent="0.35">
      <c r="A24" s="26" t="s">
        <v>18</v>
      </c>
      <c r="B24" s="4" t="s">
        <v>37</v>
      </c>
      <c r="C24" s="18">
        <v>5.71</v>
      </c>
      <c r="D24" s="18">
        <v>1.27</v>
      </c>
      <c r="E24" s="4">
        <f t="shared" si="6"/>
        <v>6.98</v>
      </c>
      <c r="F24" s="5">
        <v>22618.6</v>
      </c>
      <c r="G24" s="5">
        <v>0</v>
      </c>
      <c r="H24" s="5">
        <v>0</v>
      </c>
      <c r="I24" s="6">
        <v>1</v>
      </c>
      <c r="J24" s="6">
        <v>28</v>
      </c>
      <c r="K24" s="8">
        <v>0</v>
      </c>
      <c r="L24" s="8">
        <v>0</v>
      </c>
      <c r="M24" s="9">
        <f t="shared" si="7"/>
        <v>3961.2259194395792</v>
      </c>
      <c r="N24" s="9">
        <f t="shared" si="0"/>
        <v>0</v>
      </c>
      <c r="O24" s="9">
        <f t="shared" si="1"/>
        <v>0</v>
      </c>
      <c r="P24" s="37">
        <f t="shared" si="2"/>
        <v>0.17513134851138354</v>
      </c>
      <c r="Q24" s="37">
        <f t="shared" si="3"/>
        <v>4.9036777583187394</v>
      </c>
      <c r="R24" s="18">
        <f t="shared" si="4"/>
        <v>0</v>
      </c>
      <c r="S24" s="18">
        <f t="shared" si="5"/>
        <v>0</v>
      </c>
      <c r="T24" s="9">
        <v>475.46543180069125</v>
      </c>
      <c r="U24" s="9">
        <v>0</v>
      </c>
      <c r="V24" s="9">
        <v>0</v>
      </c>
      <c r="W24" s="9">
        <v>57.162888584858543</v>
      </c>
      <c r="X24" s="9">
        <v>1326.1790151687183</v>
      </c>
      <c r="Y24" s="9">
        <v>0</v>
      </c>
      <c r="Z24" s="9">
        <v>0</v>
      </c>
      <c r="AA24" s="12">
        <v>1.0625650615790496</v>
      </c>
      <c r="AB24" s="9">
        <v>5399.1258099382285</v>
      </c>
      <c r="AC24" s="40">
        <v>252795</v>
      </c>
      <c r="AD24" s="9">
        <v>95905</v>
      </c>
      <c r="AE24" s="27">
        <f t="shared" si="8"/>
        <v>1.6358896824983056</v>
      </c>
    </row>
    <row r="25" spans="1:31" s="11" customFormat="1" ht="16" thickBot="1" x14ac:dyDescent="0.4">
      <c r="A25" s="28" t="s">
        <v>58</v>
      </c>
      <c r="B25" s="29"/>
      <c r="C25" s="30">
        <f>SUM(C3:C24)</f>
        <v>2186.4000000000005</v>
      </c>
      <c r="D25" s="30">
        <f t="shared" ref="D25:L25" si="9">SUM(D3:D24)</f>
        <v>2036.5900000000004</v>
      </c>
      <c r="E25" s="30">
        <f>SUM(E3:E24)</f>
        <v>4222.9900000000007</v>
      </c>
      <c r="F25" s="32">
        <f t="shared" si="9"/>
        <v>25291173.230000008</v>
      </c>
      <c r="G25" s="32">
        <f t="shared" si="9"/>
        <v>39410069.330000013</v>
      </c>
      <c r="H25" s="32">
        <f t="shared" si="9"/>
        <v>5764525.620000001</v>
      </c>
      <c r="I25" s="33">
        <f t="shared" si="9"/>
        <v>8194</v>
      </c>
      <c r="J25" s="33">
        <f t="shared" si="9"/>
        <v>7563</v>
      </c>
      <c r="K25" s="33">
        <f t="shared" si="9"/>
        <v>70</v>
      </c>
      <c r="L25" s="33">
        <f t="shared" si="9"/>
        <v>159</v>
      </c>
      <c r="M25" s="32">
        <f t="shared" ref="M25:S25" si="10">F25/$C$25</f>
        <v>11567.495988840103</v>
      </c>
      <c r="N25" s="32">
        <f t="shared" si="10"/>
        <v>18025.095741858764</v>
      </c>
      <c r="O25" s="32">
        <f t="shared" si="10"/>
        <v>2636.5375137211854</v>
      </c>
      <c r="P25" s="31">
        <f>I25/$C$25</f>
        <v>3.7477131357482611</v>
      </c>
      <c r="Q25" s="31">
        <f t="shared" si="10"/>
        <v>3.4591108671789232</v>
      </c>
      <c r="R25" s="30">
        <f t="shared" si="10"/>
        <v>3.201609952433223E-2</v>
      </c>
      <c r="S25" s="30">
        <f t="shared" si="10"/>
        <v>7.2722283205268912E-2</v>
      </c>
      <c r="T25" s="32">
        <f t="shared" ref="T25:Z25" si="11">SUM(T3:T24)</f>
        <v>579558.23845476878</v>
      </c>
      <c r="U25" s="32">
        <f t="shared" si="11"/>
        <v>539629.7022063809</v>
      </c>
      <c r="V25" s="32">
        <f t="shared" si="11"/>
        <v>275561.13810525183</v>
      </c>
      <c r="W25" s="32">
        <f t="shared" si="11"/>
        <v>1262862.858799167</v>
      </c>
      <c r="X25" s="32">
        <f t="shared" si="11"/>
        <v>417399.31920199882</v>
      </c>
      <c r="Y25" s="32">
        <f t="shared" si="11"/>
        <v>542381.33602127095</v>
      </c>
      <c r="Z25" s="32">
        <f t="shared" si="11"/>
        <v>196459.51941009512</v>
      </c>
      <c r="AA25" s="34">
        <v>1.2549450216658502</v>
      </c>
      <c r="AB25" s="32">
        <f>SUM(AB3:AB24)</f>
        <v>11077784.651110511</v>
      </c>
      <c r="AC25" s="32">
        <f>SUM(AC3:AC24)</f>
        <v>23540000</v>
      </c>
      <c r="AD25" s="38">
        <f>SUM(AD3:AD24)</f>
        <v>23480000</v>
      </c>
      <c r="AE25" s="35"/>
    </row>
    <row r="26" spans="1:31" x14ac:dyDescent="0.35">
      <c r="M26" s="7"/>
      <c r="N26" s="7"/>
      <c r="O26" s="7"/>
      <c r="P26" s="7"/>
      <c r="Q26" s="7"/>
      <c r="R26" s="7"/>
      <c r="S26" s="7"/>
    </row>
    <row r="28" spans="1:31" x14ac:dyDescent="0.35">
      <c r="F28" s="36"/>
      <c r="H28" s="36"/>
    </row>
  </sheetData>
  <mergeCells count="3">
    <mergeCell ref="F1:L1"/>
    <mergeCell ref="M1:S1"/>
    <mergeCell ref="T1:Z1"/>
  </mergeCells>
  <pageMargins left="0.25" right="0.25" top="0.75" bottom="0.75" header="0.3" footer="0.3"/>
  <pageSetup paperSize="9" scale="2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Bāze_2021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2020-12-22T11:21:15Z</dcterms:modified>
</cp:coreProperties>
</file>